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M 302\"/>
    </mc:Choice>
  </mc:AlternateContent>
  <xr:revisionPtr revIDLastSave="0" documentId="8_{1868B1A4-CD99-4282-A86C-75AF38191647}" xr6:coauthVersionLast="45" xr6:coauthVersionMax="45" xr10:uidLastSave="{00000000-0000-0000-0000-000000000000}"/>
  <bookViews>
    <workbookView showSheetTabs="0" xWindow="-120" yWindow="-120" windowWidth="29040" windowHeight="15840" firstSheet="4" xr2:uid="{00000000-000D-0000-FFFF-FFFF00000000}"/>
  </bookViews>
  <sheets>
    <sheet name="FirstPage" sheetId="12" r:id="rId1"/>
    <sheet name="Problem 4Solved  (2)" sheetId="18" r:id="rId2"/>
    <sheet name="Problem 4Solved " sheetId="17" r:id="rId3"/>
    <sheet name="Problem 4" sheetId="7" r:id="rId4"/>
    <sheet name="Problem 2Solved" sheetId="15" r:id="rId5"/>
    <sheet name="Problem 2" sheetId="9" r:id="rId6"/>
    <sheet name="Problem 3 Solved" sheetId="16" r:id="rId7"/>
    <sheet name="Problem 3" sheetId="10" r:id="rId8"/>
    <sheet name="Problem 1Solved" sheetId="14" r:id="rId9"/>
    <sheet name="Problem 1" sheetId="11" r:id="rId10"/>
    <sheet name="Content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14" l="1"/>
  <c r="Q19" i="18" l="1"/>
  <c r="O20" i="18" l="1"/>
  <c r="S20" i="18" s="1"/>
  <c r="N20" i="18"/>
  <c r="Q20" i="18" s="1"/>
  <c r="S19" i="18"/>
  <c r="O19" i="18"/>
  <c r="O21" i="18" s="1"/>
  <c r="N19" i="18"/>
  <c r="N21" i="18" s="1"/>
  <c r="S21" i="18" l="1"/>
  <c r="Q21" i="18"/>
  <c r="Q17" i="15"/>
  <c r="S17" i="15"/>
  <c r="O20" i="17" l="1"/>
  <c r="S20" i="17" s="1"/>
  <c r="N20" i="17"/>
  <c r="Q20" i="17" s="1"/>
  <c r="S19" i="17"/>
  <c r="S21" i="17" s="1"/>
  <c r="Q19" i="17"/>
  <c r="Q21" i="17" s="1"/>
  <c r="O19" i="17"/>
  <c r="O21" i="17" s="1"/>
  <c r="N19" i="17"/>
  <c r="N21" i="17" s="1"/>
  <c r="Q26" i="16"/>
  <c r="O26" i="16"/>
  <c r="V23" i="14"/>
  <c r="T23" i="14"/>
</calcChain>
</file>

<file path=xl/sharedStrings.xml><?xml version="1.0" encoding="utf-8"?>
<sst xmlns="http://schemas.openxmlformats.org/spreadsheetml/2006/main" count="63" uniqueCount="20">
  <si>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</si>
  <si>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Firm's Cost of Capital</t>
  </si>
  <si>
    <t>Year-End Cash Flow</t>
  </si>
  <si>
    <t>Year</t>
  </si>
  <si>
    <t>Project A</t>
  </si>
  <si>
    <t>Project B</t>
  </si>
  <si>
    <t>NPV</t>
  </si>
  <si>
    <t>PVFCF</t>
  </si>
  <si>
    <t>Project Choice</t>
  </si>
  <si>
    <t>A</t>
  </si>
  <si>
    <t>Future Value of a Single Amount</t>
  </si>
  <si>
    <t>Present value</t>
  </si>
  <si>
    <t>Interest rate</t>
  </si>
  <si>
    <t>Number of Periods</t>
  </si>
  <si>
    <t>Present Value of a Single Amount</t>
  </si>
  <si>
    <t>Future value</t>
  </si>
  <si>
    <t>End of Year</t>
  </si>
  <si>
    <t>Cash Flow</t>
  </si>
  <si>
    <t>PV</t>
  </si>
  <si>
    <t>Initial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</si>
</sst>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2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4"/>
      <name val="FrankRuehl"/>
      <family val="2"/>
      <charset val="177"/>
    </font>
    <font>
      <sz val="24"/>
      <name val="Arial"/>
      <family val="2"/>
    </font>
    <font>
      <sz val="18"/>
      <name val="FrankRuehl"/>
      <family val="2"/>
      <charset val="177"/>
    </font>
    <font>
      <sz val="22"/>
      <name val="FrankRuehl"/>
      <family val="2"/>
      <charset val="177"/>
    </font>
    <font>
      <b/>
      <sz val="18"/>
      <name val="FrankRuehl"/>
      <family val="2"/>
      <charset val="177"/>
    </font>
    <font>
      <b/>
      <sz val="20"/>
      <name val="FrankRuehl"/>
      <family val="2"/>
      <charset val="177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FrankRuehl"/>
      <family val="2"/>
      <charset val="177"/>
    </font>
    <font>
      <b/>
      <sz val="24"/>
      <color rgb="FF800000"/>
      <name val="FrankRuehl"/>
      <family val="2"/>
      <charset val="177"/>
    </font>
    <font>
      <sz val="24"/>
      <color rgb="FF800000"/>
      <name val="Calibri"/>
      <family val="2"/>
      <scheme val="minor"/>
    </font>
    <font>
      <sz val="22"/>
      <color theme="1"/>
      <name val="FrankRuehl"/>
      <family val="2"/>
      <charset val="177"/>
    </font>
    <font>
      <sz val="18"/>
      <color theme="1"/>
      <name val="FrankRuehl"/>
      <family val="2"/>
      <charset val="177"/>
    </font>
    <font>
      <b/>
      <sz val="24"/>
      <color theme="5" tint="-0.499984740745262"/>
      <name val="FrankRuehl"/>
      <family val="2"/>
      <charset val="177"/>
    </font>
    <font>
      <b/>
      <sz val="20"/>
      <color theme="5" tint="-0.499984740745262"/>
      <name val="Times New Roman"/>
      <family val="1"/>
    </font>
    <font>
      <b/>
      <sz val="22"/>
      <color theme="5" tint="-0.499984740745262"/>
      <name val="Times New Roman"/>
      <family val="1"/>
    </font>
    <font>
      <b/>
      <sz val="20"/>
      <color theme="5" tint="-0.499984740745262"/>
      <name val="FrankRuehl"/>
      <family val="2"/>
      <charset val="177"/>
    </font>
    <font>
      <b/>
      <sz val="24"/>
      <color rgb="FFFF0000"/>
      <name val="FrankRuehl"/>
      <family val="2"/>
      <charset val="177"/>
    </font>
    <font>
      <b/>
      <sz val="22"/>
      <color rgb="FFFFC000"/>
      <name val="Times New Roman"/>
      <family val="1"/>
    </font>
    <font>
      <b/>
      <sz val="20"/>
      <color rgb="FFFFC000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color theme="1"/>
      <name val="Times New Roman"/>
      <family val="1"/>
    </font>
    <font>
      <b/>
      <sz val="20"/>
      <color theme="3" tint="-0.249977111117893"/>
      <name val="FrankRuehl"/>
      <family val="2"/>
      <charset val="177"/>
    </font>
    <font>
      <b/>
      <sz val="20"/>
      <color theme="1"/>
      <name val="FrankRuehl"/>
      <family val="2"/>
      <charset val="177"/>
    </font>
    <font>
      <sz val="28"/>
      <color theme="1"/>
      <name val="Calibri"/>
      <family val="2"/>
    </font>
    <font>
      <b/>
      <sz val="20"/>
      <color theme="2" tint="-9.9978637043366805E-2"/>
      <name val="Calibri"/>
      <family val="2"/>
    </font>
    <font>
      <b/>
      <sz val="24"/>
      <color rgb="FF800000"/>
      <name val="Calibri"/>
      <family val="2"/>
      <scheme val="minor"/>
    </font>
    <font>
      <b/>
      <sz val="24"/>
      <color theme="1"/>
      <name val="FrankRuehl"/>
      <family val="2"/>
      <charset val="177"/>
    </font>
    <font>
      <b/>
      <sz val="18"/>
      <color theme="1"/>
      <name val="FrankRuehl"/>
      <family val="2"/>
      <charset val="177"/>
    </font>
    <font>
      <b/>
      <sz val="22"/>
      <color theme="1"/>
      <name val="Times New Roman"/>
      <family val="1"/>
    </font>
    <font>
      <b/>
      <sz val="24"/>
      <color rgb="FFFFFF00"/>
      <name val="Times New Roman"/>
      <family val="1"/>
    </font>
    <font>
      <sz val="24"/>
      <color rgb="FFC00000"/>
      <name val="FrankRuehl"/>
      <family val="2"/>
      <charset val="177"/>
    </font>
    <font>
      <sz val="26"/>
      <name val="FrankRuehl"/>
      <family val="2"/>
      <charset val="177"/>
    </font>
    <font>
      <sz val="26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sz val="28"/>
      <name val="FrankRuehl"/>
      <family val="2"/>
      <charset val="177"/>
    </font>
    <font>
      <b/>
      <sz val="22"/>
      <color theme="7" tint="-0.499984740745262"/>
      <name val="Times New Roman"/>
      <family val="1"/>
    </font>
    <font>
      <sz val="10"/>
      <name val="Arial"/>
      <family val="2"/>
    </font>
    <font>
      <b/>
      <sz val="24"/>
      <color rgb="FFFFFF00"/>
      <name val="FrankRuehl"/>
      <family val="2"/>
      <charset val="177"/>
    </font>
    <font>
      <b/>
      <sz val="22"/>
      <color rgb="FFFFFF00"/>
      <name val="FrankRuehl"/>
      <family val="2"/>
      <charset val="177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0" fillId="3" borderId="0" xfId="0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3" borderId="1" xfId="0" applyFill="1" applyBorder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19" fillId="3" borderId="0" xfId="0" applyFont="1" applyFill="1"/>
    <xf numFmtId="3" fontId="20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2" fillId="3" borderId="0" xfId="0" applyFont="1" applyFill="1"/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14" fillId="3" borderId="0" xfId="0" applyFont="1" applyFill="1"/>
    <xf numFmtId="2" fontId="25" fillId="3" borderId="0" xfId="0" applyNumberFormat="1" applyFont="1" applyFill="1" applyAlignment="1">
      <alignment vertical="center"/>
    </xf>
    <xf numFmtId="0" fontId="0" fillId="3" borderId="0" xfId="0" applyFill="1" applyBorder="1"/>
    <xf numFmtId="0" fontId="26" fillId="3" borderId="0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8" fontId="27" fillId="3" borderId="2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6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6" fontId="29" fillId="3" borderId="1" xfId="0" applyNumberFormat="1" applyFont="1" applyFill="1" applyBorder="1" applyAlignment="1" applyProtection="1">
      <alignment horizontal="center" vertical="center"/>
      <protection locked="0"/>
    </xf>
    <xf numFmtId="9" fontId="29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8" fontId="27" fillId="3" borderId="1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9" fillId="3" borderId="0" xfId="0" applyFont="1" applyFill="1"/>
    <xf numFmtId="6" fontId="30" fillId="3" borderId="1" xfId="0" applyNumberFormat="1" applyFont="1" applyFill="1" applyBorder="1" applyAlignment="1" applyProtection="1">
      <alignment horizontal="center" vertical="center"/>
      <protection locked="0"/>
    </xf>
    <xf numFmtId="9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8" fontId="31" fillId="3" borderId="1" xfId="0" applyNumberFormat="1" applyFont="1" applyFill="1" applyBorder="1" applyAlignment="1" applyProtection="1">
      <alignment vertical="center"/>
      <protection locked="0"/>
    </xf>
    <xf numFmtId="0" fontId="32" fillId="3" borderId="0" xfId="0" applyFont="1" applyFill="1"/>
    <xf numFmtId="6" fontId="33" fillId="3" borderId="1" xfId="0" applyNumberFormat="1" applyFont="1" applyFill="1" applyBorder="1" applyAlignment="1" applyProtection="1">
      <alignment horizontal="center" vertical="center"/>
      <protection locked="0"/>
    </xf>
    <xf numFmtId="8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6" fontId="34" fillId="3" borderId="1" xfId="0" applyNumberFormat="1" applyFont="1" applyFill="1" applyBorder="1" applyAlignment="1" applyProtection="1">
      <alignment horizontal="center" vertical="center"/>
      <protection locked="0"/>
    </xf>
    <xf numFmtId="9" fontId="34" fillId="3" borderId="1" xfId="0" applyNumberFormat="1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6" fontId="34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Border="1"/>
    <xf numFmtId="0" fontId="11" fillId="3" borderId="3" xfId="0" applyFont="1" applyFill="1" applyBorder="1"/>
    <xf numFmtId="9" fontId="33" fillId="4" borderId="4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Border="1"/>
    <xf numFmtId="0" fontId="8" fillId="3" borderId="3" xfId="0" applyFont="1" applyFill="1" applyBorder="1"/>
    <xf numFmtId="0" fontId="30" fillId="3" borderId="1" xfId="0" applyFont="1" applyFill="1" applyBorder="1" applyAlignment="1">
      <alignment horizontal="center" vertical="center"/>
    </xf>
    <xf numFmtId="9" fontId="30" fillId="3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8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1" xfId="0" applyFont="1" applyFill="1" applyBorder="1" applyAlignment="1" applyProtection="1">
      <alignment horizontal="center" vertical="center"/>
      <protection locked="0"/>
    </xf>
    <xf numFmtId="3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quotePrefix="1" applyFont="1" applyFill="1" applyBorder="1"/>
    <xf numFmtId="38" fontId="37" fillId="3" borderId="0" xfId="0" applyNumberFormat="1" applyFont="1" applyFill="1" applyBorder="1" applyAlignment="1">
      <alignment horizontal="center" vertical="center"/>
    </xf>
    <xf numFmtId="38" fontId="36" fillId="3" borderId="0" xfId="0" applyNumberFormat="1" applyFont="1" applyFill="1" applyBorder="1" applyAlignment="1">
      <alignment horizontal="center" vertical="center"/>
    </xf>
    <xf numFmtId="2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8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horizontal="right"/>
    </xf>
    <xf numFmtId="0" fontId="3" fillId="3" borderId="0" xfId="0" quotePrefix="1" applyFont="1" applyFill="1"/>
    <xf numFmtId="10" fontId="2" fillId="3" borderId="0" xfId="0" applyNumberFormat="1" applyFont="1" applyFill="1"/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10" fontId="2" fillId="3" borderId="0" xfId="0" applyNumberFormat="1" applyFont="1" applyFill="1" applyAlignment="1">
      <alignment wrapText="1"/>
    </xf>
    <xf numFmtId="0" fontId="3" fillId="3" borderId="0" xfId="0" applyFont="1" applyFill="1"/>
    <xf numFmtId="8" fontId="1" fillId="3" borderId="0" xfId="0" applyNumberFormat="1" applyFont="1" applyFill="1" applyAlignment="1">
      <alignment vertical="top"/>
    </xf>
    <xf numFmtId="0" fontId="2" fillId="3" borderId="0" xfId="0" applyFont="1" applyFill="1" applyAlignment="1"/>
    <xf numFmtId="0" fontId="3" fillId="3" borderId="0" xfId="0" applyFont="1" applyFill="1" applyAlignment="1">
      <alignment horizontal="right" wrapText="1"/>
    </xf>
    <xf numFmtId="10" fontId="4" fillId="3" borderId="0" xfId="0" applyNumberFormat="1" applyFont="1" applyFill="1"/>
    <xf numFmtId="0" fontId="3" fillId="3" borderId="0" xfId="0" quotePrefix="1" applyFont="1" applyFill="1" applyAlignment="1">
      <alignment horizontal="right"/>
    </xf>
    <xf numFmtId="8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2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8" fontId="52" fillId="9" borderId="1" xfId="0" applyNumberFormat="1" applyFont="1" applyFill="1" applyBorder="1" applyAlignment="1" applyProtection="1">
      <alignment horizontal="center" vertical="center" wrapText="1"/>
      <protection locked="0"/>
    </xf>
    <xf numFmtId="8" fontId="53" fillId="3" borderId="1" xfId="0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6" fontId="55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 applyProtection="1">
      <alignment horizontal="center" vertical="center"/>
      <protection locked="0"/>
    </xf>
    <xf numFmtId="3" fontId="57" fillId="3" borderId="1" xfId="0" applyNumberFormat="1" applyFont="1" applyFill="1" applyBorder="1" applyAlignment="1" applyProtection="1">
      <alignment horizontal="center" vertical="center"/>
      <protection locked="0"/>
    </xf>
    <xf numFmtId="3" fontId="57" fillId="3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38" fillId="11" borderId="1" xfId="0" applyNumberFormat="1" applyFont="1" applyFill="1" applyBorder="1" applyAlignment="1" applyProtection="1">
      <alignment horizontal="center" vertical="center" wrapText="1"/>
      <protection locked="0"/>
    </xf>
    <xf numFmtId="38" fontId="36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38" fontId="36" fillId="1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3" borderId="1" xfId="0" applyNumberFormat="1" applyFont="1" applyFill="1" applyBorder="1" applyAlignment="1" applyProtection="1">
      <alignment horizontal="center" vertical="center"/>
      <protection locked="0"/>
    </xf>
    <xf numFmtId="38" fontId="6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4" borderId="1" xfId="0" applyNumberFormat="1" applyFont="1" applyFill="1" applyBorder="1" applyAlignment="1" applyProtection="1">
      <alignment horizontal="center" vertical="center"/>
      <protection locked="0"/>
    </xf>
    <xf numFmtId="38" fontId="6" fillId="14" borderId="1" xfId="0" applyNumberFormat="1" applyFont="1" applyFill="1" applyBorder="1" applyAlignment="1" applyProtection="1">
      <alignment horizontal="center" vertical="center" wrapText="1"/>
      <protection locked="0"/>
    </xf>
    <xf numFmtId="38" fontId="40" fillId="5" borderId="1" xfId="0" applyNumberFormat="1" applyFont="1" applyFill="1" applyBorder="1" applyAlignment="1">
      <alignment horizontal="center" vertical="center"/>
    </xf>
    <xf numFmtId="38" fontId="51" fillId="13" borderId="1" xfId="0" applyNumberFormat="1" applyFont="1" applyFill="1" applyBorder="1" applyAlignment="1">
      <alignment horizontal="center" vertical="center"/>
    </xf>
    <xf numFmtId="38" fontId="37" fillId="4" borderId="1" xfId="0" applyNumberFormat="1" applyFont="1" applyFill="1" applyBorder="1" applyAlignment="1">
      <alignment horizontal="center" vertical="center"/>
    </xf>
    <xf numFmtId="38" fontId="41" fillId="6" borderId="1" xfId="0" applyNumberFormat="1" applyFont="1" applyFill="1" applyBorder="1" applyAlignment="1">
      <alignment horizontal="center" vertical="center"/>
    </xf>
    <xf numFmtId="38" fontId="43" fillId="14" borderId="1" xfId="0" applyNumberFormat="1" applyFont="1" applyFill="1" applyBorder="1" applyAlignment="1">
      <alignment horizontal="center" vertical="center"/>
    </xf>
    <xf numFmtId="38" fontId="37" fillId="1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9" fillId="2" borderId="0" xfId="0" applyFont="1" applyFill="1"/>
    <xf numFmtId="9" fontId="56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42" fillId="3" borderId="5" xfId="0" applyFont="1" applyFill="1" applyBorder="1" applyAlignment="1">
      <alignment horizontal="center" vertical="top"/>
    </xf>
    <xf numFmtId="0" fontId="42" fillId="3" borderId="6" xfId="0" applyFont="1" applyFill="1" applyBorder="1" applyAlignment="1">
      <alignment horizontal="center" vertical="top"/>
    </xf>
    <xf numFmtId="0" fontId="43" fillId="3" borderId="5" xfId="0" applyFont="1" applyFill="1" applyBorder="1" applyAlignment="1">
      <alignment horizontal="center"/>
    </xf>
    <xf numFmtId="0" fontId="43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44" fillId="3" borderId="5" xfId="0" applyFont="1" applyFill="1" applyBorder="1" applyAlignment="1">
      <alignment horizontal="center" vertical="top"/>
    </xf>
    <xf numFmtId="0" fontId="44" fillId="3" borderId="6" xfId="0" applyFont="1" applyFill="1" applyBorder="1" applyAlignment="1">
      <alignment horizontal="center" vertical="top"/>
    </xf>
    <xf numFmtId="0" fontId="45" fillId="3" borderId="5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8" fontId="61" fillId="7" borderId="5" xfId="0" applyNumberFormat="1" applyFont="1" applyFill="1" applyBorder="1" applyAlignment="1" applyProtection="1">
      <alignment horizontal="center" vertical="center"/>
      <protection locked="0"/>
    </xf>
    <xf numFmtId="8" fontId="61" fillId="7" borderId="6" xfId="0" applyNumberFormat="1" applyFont="1" applyFill="1" applyBorder="1" applyAlignment="1" applyProtection="1">
      <alignment horizontal="center" vertical="center"/>
      <protection locked="0"/>
    </xf>
    <xf numFmtId="0" fontId="47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right" vertical="center"/>
    </xf>
    <xf numFmtId="0" fontId="34" fillId="3" borderId="6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7" xfId="0" applyFont="1" applyFill="1" applyBorder="1" applyAlignment="1">
      <alignment horizontal="right" vertical="center"/>
    </xf>
    <xf numFmtId="0" fontId="30" fillId="3" borderId="6" xfId="0" applyFont="1" applyFill="1" applyBorder="1" applyAlignment="1">
      <alignment horizontal="right" vertic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164" fontId="60" fillId="7" borderId="0" xfId="0" applyNumberFormat="1" applyFont="1" applyFill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6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164" fontId="48" fillId="3" borderId="0" xfId="0" applyNumberFormat="1" applyFont="1" applyFill="1" applyAlignment="1">
      <alignment horizontal="center" vertical="center"/>
    </xf>
    <xf numFmtId="8" fontId="60" fillId="7" borderId="10" xfId="0" applyNumberFormat="1" applyFont="1" applyFill="1" applyBorder="1" applyAlignment="1" applyProtection="1">
      <alignment horizontal="center" vertical="center"/>
      <protection locked="0"/>
    </xf>
    <xf numFmtId="8" fontId="60" fillId="7" borderId="0" xfId="0" applyNumberFormat="1" applyFont="1" applyFill="1" applyBorder="1" applyAlignment="1" applyProtection="1">
      <alignment horizontal="center" vertical="center"/>
      <protection locked="0"/>
    </xf>
    <xf numFmtId="3" fontId="48" fillId="3" borderId="0" xfId="0" applyNumberFormat="1" applyFont="1" applyFill="1" applyAlignment="1">
      <alignment horizontal="center" vertical="center"/>
    </xf>
    <xf numFmtId="0" fontId="50" fillId="4" borderId="5" xfId="0" applyFont="1" applyFill="1" applyBorder="1" applyAlignment="1">
      <alignment horizontal="center" vertical="center"/>
    </xf>
    <xf numFmtId="0" fontId="50" fillId="4" borderId="7" xfId="0" applyFont="1" applyFill="1" applyBorder="1" applyAlignment="1">
      <alignment horizontal="center" vertical="center"/>
    </xf>
    <xf numFmtId="0" fontId="50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roblem 3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FirstPage!A1"/><Relationship Id="rId5" Type="http://schemas.openxmlformats.org/officeDocument/2006/relationships/hyperlink" Target="#'Problem 4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4Solved 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Solved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Solved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69400</xdr:colOff>
      <xdr:row>37</xdr:row>
      <xdr:rowOff>106135</xdr:rowOff>
    </xdr:from>
    <xdr:to>
      <xdr:col>22</xdr:col>
      <xdr:colOff>152400</xdr:colOff>
      <xdr:row>42</xdr:row>
      <xdr:rowOff>32632</xdr:rowOff>
    </xdr:to>
    <xdr:sp macro="" textlink="">
      <xdr:nvSpPr>
        <xdr:cNvPr id="10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376686" y="6147706"/>
          <a:ext cx="4426400" cy="74292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6</xdr:col>
      <xdr:colOff>219075</xdr:colOff>
      <xdr:row>10</xdr:row>
      <xdr:rowOff>57150</xdr:rowOff>
    </xdr:to>
    <xdr:pic>
      <xdr:nvPicPr>
        <xdr:cNvPr id="1042" name="Picture 10" descr="Picturelogo1.pn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5"/>
          <a:ext cx="3248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227238</xdr:colOff>
      <xdr:row>8</xdr:row>
      <xdr:rowOff>15149</xdr:rowOff>
    </xdr:from>
    <xdr:to>
      <xdr:col>5</xdr:col>
      <xdr:colOff>512988</xdr:colOff>
      <xdr:row>10</xdr:row>
      <xdr:rowOff>22224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9063" y="1320074"/>
          <a:ext cx="2774950" cy="34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52613</xdr:colOff>
      <xdr:row>11</xdr:row>
      <xdr:rowOff>72571</xdr:rowOff>
    </xdr:from>
    <xdr:to>
      <xdr:col>23</xdr:col>
      <xdr:colOff>347434</xdr:colOff>
      <xdr:row>33</xdr:row>
      <xdr:rowOff>119743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118927" y="1868714"/>
          <a:ext cx="6499678" cy="3639458"/>
        </a:xfrm>
        <a:prstGeom prst="roundRect">
          <a:avLst/>
        </a:prstGeom>
        <a:solidFill>
          <a:schemeClr val="bg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40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1</a:t>
          </a:r>
        </a:p>
        <a:p>
          <a:pPr algn="ctr"/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Sample Problems</a:t>
          </a:r>
        </a:p>
        <a:p>
          <a:pPr algn="ctr"/>
          <a:endParaRPr lang="en-US" sz="40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9/22/21</a:t>
          </a:r>
        </a:p>
        <a:p>
          <a:pPr algn="ctr"/>
          <a:endParaRPr lang="en-US" sz="40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308886</xdr:colOff>
      <xdr:row>1</xdr:row>
      <xdr:rowOff>117021</xdr:rowOff>
    </xdr:from>
    <xdr:to>
      <xdr:col>23</xdr:col>
      <xdr:colOff>348343</xdr:colOff>
      <xdr:row>8</xdr:row>
      <xdr:rowOff>40821</xdr:rowOff>
    </xdr:to>
    <xdr:sp macro="" textlink="">
      <xdr:nvSpPr>
        <xdr:cNvPr id="6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75200" y="280307"/>
          <a:ext cx="6244314" cy="1066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Operations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Management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21771</xdr:colOff>
      <xdr:row>16</xdr:row>
      <xdr:rowOff>116114</xdr:rowOff>
    </xdr:from>
    <xdr:to>
      <xdr:col>11</xdr:col>
      <xdr:colOff>165101</xdr:colOff>
      <xdr:row>25</xdr:row>
      <xdr:rowOff>76200</xdr:rowOff>
    </xdr:to>
    <xdr:sp macro="" textlink="">
      <xdr:nvSpPr>
        <xdr:cNvPr id="7" name="Rounded Rectangl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83228" y="2728685"/>
          <a:ext cx="5107216" cy="1429658"/>
        </a:xfrm>
        <a:prstGeom prst="roundRect">
          <a:avLst/>
        </a:prstGeom>
        <a:solidFill>
          <a:schemeClr val="bg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40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NPV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20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44285" y="1590766"/>
          <a:ext cx="6214383" cy="2282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345714" y="1705429"/>
          <a:ext cx="2574471" cy="6386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H="1">
          <a:off x="7302953" y="1619250"/>
          <a:ext cx="31297" cy="7345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30</xdr:row>
      <xdr:rowOff>174621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9846129" y="5121728"/>
          <a:ext cx="6458857" cy="2307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996950</xdr:colOff>
      <xdr:row>10</xdr:row>
      <xdr:rowOff>111125</xdr:rowOff>
    </xdr:from>
    <xdr:to>
      <xdr:col>21</xdr:col>
      <xdr:colOff>259894</xdr:colOff>
      <xdr:row>14</xdr:row>
      <xdr:rowOff>79770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3462000" y="1698625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229225" y="244475"/>
          <a:ext cx="5464175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</xdr:row>
      <xdr:rowOff>84906</xdr:rowOff>
    </xdr:from>
    <xdr:to>
      <xdr:col>21</xdr:col>
      <xdr:colOff>30483</xdr:colOff>
      <xdr:row>8</xdr:row>
      <xdr:rowOff>137159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7726680" y="420186"/>
          <a:ext cx="7299960" cy="10580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8</xdr:col>
      <xdr:colOff>37283</xdr:colOff>
      <xdr:row>22</xdr:row>
      <xdr:rowOff>137975</xdr:rowOff>
    </xdr:from>
    <xdr:to>
      <xdr:col>15</xdr:col>
      <xdr:colOff>302444</xdr:colOff>
      <xdr:row>28</xdr:row>
      <xdr:rowOff>129000</xdr:rowOff>
    </xdr:to>
    <xdr:sp macro="" textlink="">
      <xdr:nvSpPr>
        <xdr:cNvPr id="25" name="Rounded 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6673033" y="4265475"/>
          <a:ext cx="4487911" cy="9435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8</xdr:col>
      <xdr:colOff>74658</xdr:colOff>
      <xdr:row>30</xdr:row>
      <xdr:rowOff>110128</xdr:rowOff>
    </xdr:from>
    <xdr:to>
      <xdr:col>15</xdr:col>
      <xdr:colOff>339819</xdr:colOff>
      <xdr:row>36</xdr:row>
      <xdr:rowOff>79376</xdr:rowOff>
    </xdr:to>
    <xdr:sp macro="" textlink="">
      <xdr:nvSpPr>
        <xdr:cNvPr id="26" name="Rounded Rectang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6710408" y="5507628"/>
          <a:ext cx="4487911" cy="9217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109671</xdr:colOff>
      <xdr:row>23</xdr:row>
      <xdr:rowOff>31750</xdr:rowOff>
    </xdr:from>
    <xdr:to>
      <xdr:col>23</xdr:col>
      <xdr:colOff>374832</xdr:colOff>
      <xdr:row>28</xdr:row>
      <xdr:rowOff>89642</xdr:rowOff>
    </xdr:to>
    <xdr:sp macro="" textlink="">
      <xdr:nvSpPr>
        <xdr:cNvPr id="27" name="Rounded Rectangle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/>
      </xdr:nvSpPr>
      <xdr:spPr>
        <a:xfrm>
          <a:off x="11571421" y="4318000"/>
          <a:ext cx="4487911" cy="851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23</xdr:col>
      <xdr:colOff>209550</xdr:colOff>
      <xdr:row>1</xdr:row>
      <xdr:rowOff>85725</xdr:rowOff>
    </xdr:from>
    <xdr:to>
      <xdr:col>28</xdr:col>
      <xdr:colOff>400050</xdr:colOff>
      <xdr:row>11</xdr:row>
      <xdr:rowOff>0</xdr:rowOff>
    </xdr:to>
    <xdr:pic>
      <xdr:nvPicPr>
        <xdr:cNvPr id="10261" name="Picture 27" descr="Picturelogo1.png">
          <a:extLst>
            <a:ext uri="{FF2B5EF4-FFF2-40B4-BE49-F238E27FC236}">
              <a16:creationId xmlns:a16="http://schemas.microsoft.com/office/drawing/2014/main" id="{00000000-0008-0000-0A00-00001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247650"/>
          <a:ext cx="3238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488496</xdr:colOff>
      <xdr:row>8</xdr:row>
      <xdr:rowOff>59871</xdr:rowOff>
    </xdr:from>
    <xdr:to>
      <xdr:col>28</xdr:col>
      <xdr:colOff>153761</xdr:colOff>
      <xdr:row>9</xdr:row>
      <xdr:rowOff>141514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16</xdr:col>
      <xdr:colOff>133620</xdr:colOff>
      <xdr:row>30</xdr:row>
      <xdr:rowOff>152128</xdr:rowOff>
    </xdr:from>
    <xdr:to>
      <xdr:col>23</xdr:col>
      <xdr:colOff>398781</xdr:colOff>
      <xdr:row>36</xdr:row>
      <xdr:rowOff>111125</xdr:rowOff>
    </xdr:to>
    <xdr:sp macro="" textlink="">
      <xdr:nvSpPr>
        <xdr:cNvPr id="30" name="Rounded Rectangl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11595370" y="5549628"/>
          <a:ext cx="4487911" cy="9114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4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1</xdr:row>
      <xdr:rowOff>4536</xdr:rowOff>
    </xdr:from>
    <xdr:to>
      <xdr:col>4</xdr:col>
      <xdr:colOff>447702</xdr:colOff>
      <xdr:row>9</xdr:row>
      <xdr:rowOff>0</xdr:rowOff>
    </xdr:to>
    <xdr:sp macro="" textlink="">
      <xdr:nvSpPr>
        <xdr:cNvPr id="34" name="Left Arrow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/>
      </xdr:nvSpPr>
      <xdr:spPr>
        <a:xfrm>
          <a:off x="1510937" y="172176"/>
          <a:ext cx="1445623" cy="133658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476520</xdr:colOff>
      <xdr:row>13</xdr:row>
      <xdr:rowOff>66403</xdr:rowOff>
    </xdr:from>
    <xdr:to>
      <xdr:col>19</xdr:col>
      <xdr:colOff>138431</xdr:colOff>
      <xdr:row>19</xdr:row>
      <xdr:rowOff>25400</xdr:rowOff>
    </xdr:to>
    <xdr:sp macro="" textlink="">
      <xdr:nvSpPr>
        <xdr:cNvPr id="10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922020" y="2130153"/>
          <a:ext cx="4487911" cy="91149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797" y="238126"/>
          <a:ext cx="1353044" cy="94977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4725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50025" y="288925"/>
          <a:ext cx="5667380" cy="8309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47248" y="6626225"/>
          <a:ext cx="2482851" cy="828675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357100" y="3705225"/>
          <a:ext cx="2651125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12372" y="241301"/>
          <a:ext cx="1400628" cy="96882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71211</xdr:colOff>
      <xdr:row>10</xdr:row>
      <xdr:rowOff>23584</xdr:rowOff>
    </xdr:from>
    <xdr:to>
      <xdr:col>9</xdr:col>
      <xdr:colOff>96611</xdr:colOff>
      <xdr:row>13</xdr:row>
      <xdr:rowOff>122464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56318" y="1819727"/>
          <a:ext cx="4706257" cy="1092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69100" y="292100"/>
          <a:ext cx="5816600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40822</xdr:colOff>
      <xdr:row>24</xdr:row>
      <xdr:rowOff>221342</xdr:rowOff>
    </xdr:from>
    <xdr:to>
      <xdr:col>10</xdr:col>
      <xdr:colOff>481693</xdr:colOff>
      <xdr:row>27</xdr:row>
      <xdr:rowOff>87992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6358" y="6657521"/>
          <a:ext cx="3366406" cy="832757"/>
        </a:xfrm>
        <a:prstGeom prst="wedgeRoundRectCallout">
          <a:avLst>
            <a:gd name="adj1" fmla="val 82124"/>
            <a:gd name="adj2" fmla="val -3001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Formulas</a:t>
          </a:r>
          <a:r>
            <a:rPr lang="en-US" sz="2000" baseline="0"/>
            <a:t> to Financial to NPV</a:t>
          </a:r>
          <a:endParaRPr lang="en-US" sz="2000"/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725400" y="3721100"/>
          <a:ext cx="2705100" cy="520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284389</xdr:colOff>
      <xdr:row>7</xdr:row>
      <xdr:rowOff>54429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2372" y="729344"/>
          <a:ext cx="1110342" cy="9579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14</xdr:row>
      <xdr:rowOff>404812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79488" y="1550988"/>
          <a:ext cx="4787900" cy="2080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2382</xdr:colOff>
      <xdr:row>11</xdr:row>
      <xdr:rowOff>223043</xdr:rowOff>
    </xdr:from>
    <xdr:to>
      <xdr:col>18</xdr:col>
      <xdr:colOff>660401</xdr:colOff>
      <xdr:row>13</xdr:row>
      <xdr:rowOff>123824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670632" y="2366168"/>
          <a:ext cx="2384425" cy="662781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16</xdr:col>
      <xdr:colOff>0</xdr:colOff>
      <xdr:row>8</xdr:row>
      <xdr:rowOff>76200</xdr:rowOff>
    </xdr:from>
    <xdr:to>
      <xdr:col>18</xdr:col>
      <xdr:colOff>722275</xdr:colOff>
      <xdr:row>10</xdr:row>
      <xdr:rowOff>236038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484100" y="1397000"/>
          <a:ext cx="2519362" cy="64243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203200</xdr:colOff>
      <xdr:row>1</xdr:row>
      <xdr:rowOff>31750</xdr:rowOff>
    </xdr:from>
    <xdr:to>
      <xdr:col>15</xdr:col>
      <xdr:colOff>317499</xdr:colOff>
      <xdr:row>6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83375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273504</xdr:colOff>
      <xdr:row>18</xdr:row>
      <xdr:rowOff>54428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2618" y="1556659"/>
          <a:ext cx="6202136" cy="219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8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Formulas to Financial to PV.</a:t>
          </a:r>
        </a:p>
      </xdr:txBody>
    </xdr:sp>
    <xdr:clientData/>
  </xdr:twoCellAnchor>
  <xdr:twoCellAnchor>
    <xdr:from>
      <xdr:col>0</xdr:col>
      <xdr:colOff>295277</xdr:colOff>
      <xdr:row>1</xdr:row>
      <xdr:rowOff>76200</xdr:rowOff>
    </xdr:from>
    <xdr:to>
      <xdr:col>2</xdr:col>
      <xdr:colOff>367394</xdr:colOff>
      <xdr:row>7</xdr:row>
      <xdr:rowOff>54429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5277" y="239486"/>
          <a:ext cx="1296760" cy="95794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76169</xdr:colOff>
      <xdr:row>8</xdr:row>
      <xdr:rowOff>12449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86675" y="691243"/>
          <a:ext cx="2476500" cy="6259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10</xdr:col>
      <xdr:colOff>601435</xdr:colOff>
      <xdr:row>7</xdr:row>
      <xdr:rowOff>2720</xdr:rowOff>
    </xdr:from>
    <xdr:to>
      <xdr:col>10</xdr:col>
      <xdr:colOff>601435</xdr:colOff>
      <xdr:row>39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773635" y="1137556"/>
          <a:ext cx="0" cy="67368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65313</xdr:rowOff>
    </xdr:from>
    <xdr:to>
      <xdr:col>17</xdr:col>
      <xdr:colOff>65314</xdr:colOff>
      <xdr:row>24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686675" y="3780063"/>
          <a:ext cx="4570639" cy="868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FrankRuehl" panose="020E0503060101010101" pitchFamily="34" charset="-79"/>
              <a:cs typeface="FrankRuehl" panose="020E0503060101010101" pitchFamily="34" charset="-79"/>
            </a:rPr>
            <a:t>Paul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 needs to deposit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$283.02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. 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Note: i n Excel the deposit is shown as a negative number.</a:t>
          </a:r>
          <a:endParaRPr lang="en-US" sz="18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3</xdr:col>
      <xdr:colOff>166688</xdr:colOff>
      <xdr:row>0</xdr:row>
      <xdr:rowOff>95250</xdr:rowOff>
    </xdr:from>
    <xdr:to>
      <xdr:col>11</xdr:col>
      <xdr:colOff>390525</xdr:colOff>
      <xdr:row>5</xdr:row>
      <xdr:rowOff>86405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988344" y="9525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283041</xdr:colOff>
      <xdr:row>15</xdr:row>
      <xdr:rowOff>65314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72143" y="1801588"/>
          <a:ext cx="6173561" cy="1406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581027</xdr:colOff>
      <xdr:row>0</xdr:row>
      <xdr:rowOff>144236</xdr:rowOff>
    </xdr:from>
    <xdr:to>
      <xdr:col>2</xdr:col>
      <xdr:colOff>514350</xdr:colOff>
      <xdr:row>6</xdr:row>
      <xdr:rowOff>109600</xdr:rowOff>
    </xdr:to>
    <xdr:sp macro="" textlink="">
      <xdr:nvSpPr>
        <xdr:cNvPr id="10" name="Left Arrow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90552" y="144236"/>
          <a:ext cx="1147761" cy="9749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76200</xdr:colOff>
      <xdr:row>8</xdr:row>
      <xdr:rowOff>12427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686675" y="805543"/>
          <a:ext cx="247650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10</xdr:col>
      <xdr:colOff>620485</xdr:colOff>
      <xdr:row>6</xdr:row>
      <xdr:rowOff>185056</xdr:rowOff>
    </xdr:from>
    <xdr:to>
      <xdr:col>10</xdr:col>
      <xdr:colOff>620485</xdr:colOff>
      <xdr:row>39</xdr:row>
      <xdr:rowOff>130629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6773635" y="1328056"/>
          <a:ext cx="0" cy="7184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550069</xdr:colOff>
      <xdr:row>4</xdr:row>
      <xdr:rowOff>0</xdr:rowOff>
    </xdr:from>
    <xdr:to>
      <xdr:col>17</xdr:col>
      <xdr:colOff>0</xdr:colOff>
      <xdr:row>7</xdr:row>
      <xdr:rowOff>113164</xdr:rowOff>
    </xdr:to>
    <xdr:sp macro="" textlink="">
      <xdr:nvSpPr>
        <xdr:cNvPr id="14" name="Rounded 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0887869" y="660400"/>
          <a:ext cx="3132931" cy="608464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288131</xdr:colOff>
      <xdr:row>1</xdr:row>
      <xdr:rowOff>23812</xdr:rowOff>
    </xdr:from>
    <xdr:to>
      <xdr:col>11</xdr:col>
      <xdr:colOff>521492</xdr:colOff>
      <xdr:row>6</xdr:row>
      <xdr:rowOff>14968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119312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93616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8714" y="1566182"/>
          <a:ext cx="7297511" cy="1842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0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36122" y="133350"/>
          <a:ext cx="1227364" cy="91440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854168" y="605519"/>
          <a:ext cx="4184197" cy="94977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43</xdr:row>
      <xdr:rowOff>187779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8211910" y="1738993"/>
          <a:ext cx="0" cy="8107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548369</xdr:colOff>
      <xdr:row>1</xdr:row>
      <xdr:rowOff>40822</xdr:rowOff>
    </xdr:from>
    <xdr:to>
      <xdr:col>10</xdr:col>
      <xdr:colOff>227239</xdr:colOff>
      <xdr:row>6</xdr:row>
      <xdr:rowOff>48987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394858" y="204108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564696</xdr:colOff>
      <xdr:row>27</xdr:row>
      <xdr:rowOff>111578</xdr:rowOff>
    </xdr:from>
    <xdr:to>
      <xdr:col>10</xdr:col>
      <xdr:colOff>566055</xdr:colOff>
      <xdr:row>35</xdr:row>
      <xdr:rowOff>137159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564696" y="7051221"/>
          <a:ext cx="7322002" cy="2107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Formulas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 to Financial to NPV.</a:t>
          </a:r>
          <a:endParaRPr lang="en-US" sz="20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108856</xdr:rowOff>
    </xdr:from>
    <xdr:to>
      <xdr:col>10</xdr:col>
      <xdr:colOff>590548</xdr:colOff>
      <xdr:row>19</xdr:row>
      <xdr:rowOff>380999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89189" y="1578427"/>
          <a:ext cx="7703002" cy="2530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36122" y="133350"/>
          <a:ext cx="12273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854168" y="691244"/>
          <a:ext cx="4184197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44</xdr:row>
      <xdr:rowOff>6805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8211910" y="1643743"/>
          <a:ext cx="0" cy="86119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0</xdr:rowOff>
    </xdr:from>
    <xdr:to>
      <xdr:col>21</xdr:col>
      <xdr:colOff>74385</xdr:colOff>
      <xdr:row>15</xdr:row>
      <xdr:rowOff>113852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3239750" y="1959429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4</xdr:col>
      <xdr:colOff>13608</xdr:colOff>
      <xdr:row>1</xdr:row>
      <xdr:rowOff>40821</xdr:rowOff>
    </xdr:from>
    <xdr:to>
      <xdr:col>10</xdr:col>
      <xdr:colOff>295271</xdr:colOff>
      <xdr:row>6</xdr:row>
      <xdr:rowOff>48986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462894" y="204107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258536</xdr:colOff>
      <xdr:row>10</xdr:row>
      <xdr:rowOff>3266</xdr:rowOff>
    </xdr:from>
    <xdr:to>
      <xdr:col>11</xdr:col>
      <xdr:colOff>43526</xdr:colOff>
      <xdr:row>18</xdr:row>
      <xdr:rowOff>612321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58536" y="1636123"/>
          <a:ext cx="6588561" cy="21874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2</xdr:col>
      <xdr:colOff>274049</xdr:colOff>
      <xdr:row>1</xdr:row>
      <xdr:rowOff>63680</xdr:rowOff>
    </xdr:from>
    <xdr:to>
      <xdr:col>4</xdr:col>
      <xdr:colOff>282213</xdr:colOff>
      <xdr:row>7</xdr:row>
      <xdr:rowOff>23949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729" y="23132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768259</xdr:colOff>
      <xdr:row>2</xdr:row>
      <xdr:rowOff>26489</xdr:rowOff>
    </xdr:from>
    <xdr:to>
      <xdr:col>18</xdr:col>
      <xdr:colOff>925989</xdr:colOff>
      <xdr:row>6</xdr:row>
      <xdr:rowOff>4716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146699" y="361769"/>
          <a:ext cx="2611370" cy="64878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568778</xdr:colOff>
      <xdr:row>7</xdr:row>
      <xdr:rowOff>141514</xdr:rowOff>
    </xdr:from>
    <xdr:to>
      <xdr:col>11</xdr:col>
      <xdr:colOff>590550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7360103" y="1274989"/>
          <a:ext cx="10886" cy="76989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280852</xdr:colOff>
      <xdr:row>20</xdr:row>
      <xdr:rowOff>74567</xdr:rowOff>
    </xdr:from>
    <xdr:to>
      <xdr:col>11</xdr:col>
      <xdr:colOff>68036</xdr:colOff>
      <xdr:row>30</xdr:row>
      <xdr:rowOff>13607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280852" y="4388031"/>
          <a:ext cx="6590755" cy="35993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Formulas to Financial to FV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7</xdr:col>
      <xdr:colOff>356235</xdr:colOff>
      <xdr:row>1</xdr:row>
      <xdr:rowOff>101600</xdr:rowOff>
    </xdr:from>
    <xdr:to>
      <xdr:col>15</xdr:col>
      <xdr:colOff>127635</xdr:colOff>
      <xdr:row>6</xdr:row>
      <xdr:rowOff>117584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806315" y="269240"/>
          <a:ext cx="5699760" cy="8541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70" zoomScaleNormal="70" workbookViewId="0"/>
  </sheetViews>
  <sheetFormatPr defaultColWidth="9.140625" defaultRowHeight="12.75" x14ac:dyDescent="0.2"/>
  <cols>
    <col min="1" max="16384" width="9.140625" style="139"/>
  </cols>
  <sheetData>
    <row r="1" spans="1:1" x14ac:dyDescent="0.2">
      <c r="A1" s="139" t="s">
        <v>0</v>
      </c>
    </row>
  </sheetData>
  <sheetProtection algorithmName="SHA-512" hashValue="XpelhBIUklvAaiXfZckI6/bSzIhZr5fxt+bqCc98qzh01vr0c4BjNSYqYgYjJQW0Rf+amoJmZyWhor1okBKHmA==" saltValue="JoST3uc5HxAWvA+nylYO/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1"/>
  <sheetViews>
    <sheetView zoomScale="70" zoomScaleNormal="7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33.75" x14ac:dyDescent="0.2">
      <c r="N19" s="3"/>
      <c r="O19" s="3"/>
      <c r="P19" s="189" t="s">
        <v>10</v>
      </c>
      <c r="Q19" s="190"/>
      <c r="R19" s="190"/>
      <c r="S19" s="191"/>
      <c r="T19" s="5"/>
    </row>
    <row r="20" spans="2:24" ht="22.5" x14ac:dyDescent="0.2">
      <c r="P20" s="163" t="s">
        <v>11</v>
      </c>
      <c r="Q20" s="164"/>
      <c r="R20" s="164"/>
      <c r="S20" s="165"/>
      <c r="T20" s="28"/>
    </row>
    <row r="21" spans="2:24" ht="22.5" x14ac:dyDescent="0.2">
      <c r="P21" s="163" t="s">
        <v>12</v>
      </c>
      <c r="Q21" s="164"/>
      <c r="R21" s="164"/>
      <c r="S21" s="165"/>
      <c r="T21" s="29"/>
    </row>
    <row r="22" spans="2:24" ht="22.5" x14ac:dyDescent="0.2">
      <c r="P22" s="163" t="s">
        <v>13</v>
      </c>
      <c r="Q22" s="164"/>
      <c r="R22" s="164"/>
      <c r="S22" s="165"/>
      <c r="T22" s="30"/>
    </row>
    <row r="23" spans="2:24" ht="26.25" x14ac:dyDescent="0.2">
      <c r="P23" s="163" t="s">
        <v>10</v>
      </c>
      <c r="Q23" s="164"/>
      <c r="R23" s="164"/>
      <c r="S23" s="165"/>
      <c r="T23" s="31"/>
    </row>
    <row r="24" spans="2:24" ht="36" x14ac:dyDescent="0.25">
      <c r="S24" s="7"/>
      <c r="T24" s="7"/>
      <c r="U24" s="6"/>
      <c r="V24" s="6"/>
      <c r="W24" s="6"/>
      <c r="X24" s="6"/>
    </row>
    <row r="25" spans="2:24" ht="36" x14ac:dyDescent="0.25">
      <c r="S25" s="7"/>
      <c r="T25" s="7"/>
      <c r="U25" s="6"/>
      <c r="V25" s="6"/>
      <c r="W25" s="6"/>
      <c r="X25" s="6"/>
    </row>
    <row r="26" spans="2:24" ht="36" x14ac:dyDescent="0.25">
      <c r="S26" s="7"/>
      <c r="T26" s="7"/>
      <c r="U26" s="6"/>
      <c r="V26" s="6"/>
      <c r="W26" s="6"/>
      <c r="X26" s="6"/>
    </row>
    <row r="27" spans="2:24" ht="36" x14ac:dyDescent="0.25">
      <c r="S27" s="7"/>
      <c r="T27" s="7"/>
      <c r="U27" s="6"/>
      <c r="V27" s="6"/>
      <c r="W27" s="6"/>
      <c r="X27" s="6"/>
    </row>
    <row r="28" spans="2:24" ht="15" x14ac:dyDescent="0.25">
      <c r="B28" s="8"/>
      <c r="C28" s="8"/>
      <c r="D28" s="8"/>
      <c r="E28" s="8"/>
      <c r="F28" s="8"/>
      <c r="U28" s="6"/>
      <c r="V28" s="188"/>
      <c r="W28" s="188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88"/>
      <c r="W29" s="188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88"/>
      <c r="W30" s="188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5"/>
      <c r="W36" s="185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5"/>
      <c r="W37" s="185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58"/>
      <c r="L38" s="8"/>
      <c r="M38" s="8"/>
      <c r="N38" s="8"/>
      <c r="O38" s="8"/>
      <c r="P38" s="8"/>
      <c r="Q38" s="8"/>
      <c r="S38" s="13">
        <v>110000</v>
      </c>
      <c r="U38" s="6"/>
      <c r="V38" s="185"/>
      <c r="W38" s="185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58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59"/>
      <c r="F40" s="159"/>
      <c r="G40" s="159"/>
      <c r="H40" s="159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59"/>
      <c r="F41" s="159"/>
      <c r="G41" s="159"/>
      <c r="H41" s="15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V28:W30"/>
    <mergeCell ref="V36:W38"/>
    <mergeCell ref="K38:K39"/>
    <mergeCell ref="E40:F41"/>
    <mergeCell ref="G40:H41"/>
    <mergeCell ref="P19:S19"/>
    <mergeCell ref="P20:S20"/>
    <mergeCell ref="P21:S21"/>
    <mergeCell ref="P22:S22"/>
    <mergeCell ref="P23:S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RowColHeaders="0" zoomScale="70" zoomScaleNormal="70" workbookViewId="0"/>
  </sheetViews>
  <sheetFormatPr defaultColWidth="9.140625" defaultRowHeight="12.75" x14ac:dyDescent="0.2"/>
  <cols>
    <col min="1" max="16384" width="9.140625" style="1"/>
  </cols>
  <sheetData>
    <row r="1" spans="1:1" x14ac:dyDescent="0.2">
      <c r="A1" s="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8:AF106"/>
  <sheetViews>
    <sheetView zoomScale="60" zoomScaleNormal="60" workbookViewId="0">
      <selection activeCell="P22" sqref="P22"/>
    </sheetView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42" t="s">
        <v>1</v>
      </c>
      <c r="N10" s="143"/>
      <c r="O10" s="67">
        <v>7.0000000000000007E-2</v>
      </c>
      <c r="P10" s="65"/>
    </row>
    <row r="11" spans="13:21" ht="25.9" customHeight="1" x14ac:dyDescent="0.35">
      <c r="M11" s="68"/>
      <c r="N11" s="144" t="s">
        <v>2</v>
      </c>
      <c r="O11" s="145"/>
      <c r="P11" s="65"/>
    </row>
    <row r="12" spans="13:21" ht="25.9" customHeight="1" x14ac:dyDescent="0.2">
      <c r="M12" s="33" t="s">
        <v>3</v>
      </c>
      <c r="N12" s="124" t="s">
        <v>4</v>
      </c>
      <c r="O12" s="125" t="s">
        <v>5</v>
      </c>
      <c r="P12" s="65"/>
    </row>
    <row r="13" spans="13:21" ht="26.25" x14ac:dyDescent="0.2">
      <c r="M13" s="69">
        <v>0</v>
      </c>
      <c r="N13" s="127">
        <v>-55000</v>
      </c>
      <c r="O13" s="129">
        <v>-45000</v>
      </c>
      <c r="P13" s="65"/>
    </row>
    <row r="14" spans="13:21" ht="24.6" customHeight="1" x14ac:dyDescent="0.2">
      <c r="M14" s="69">
        <v>1</v>
      </c>
      <c r="N14" s="71">
        <v>15000</v>
      </c>
      <c r="O14" s="70">
        <v>28000</v>
      </c>
      <c r="P14" s="65"/>
    </row>
    <row r="15" spans="13:21" ht="26.25" x14ac:dyDescent="0.2">
      <c r="M15" s="69">
        <v>2</v>
      </c>
      <c r="N15" s="71">
        <v>15000</v>
      </c>
      <c r="O15" s="70">
        <v>12000</v>
      </c>
      <c r="P15" s="65"/>
    </row>
    <row r="16" spans="13:21" ht="26.25" x14ac:dyDescent="0.2">
      <c r="M16" s="69">
        <v>3</v>
      </c>
      <c r="N16" s="71">
        <v>15000</v>
      </c>
      <c r="O16" s="70">
        <v>10000</v>
      </c>
      <c r="P16" s="65"/>
    </row>
    <row r="17" spans="13:19" ht="26.25" x14ac:dyDescent="0.2">
      <c r="M17" s="69">
        <v>4</v>
      </c>
      <c r="N17" s="71">
        <v>15000</v>
      </c>
      <c r="O17" s="70">
        <v>10000</v>
      </c>
      <c r="P17" s="65"/>
    </row>
    <row r="18" spans="13:19" ht="26.25" x14ac:dyDescent="0.2">
      <c r="M18" s="69">
        <v>5</v>
      </c>
      <c r="N18" s="71">
        <v>15000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61502.961539213909</v>
      </c>
      <c r="O19" s="73">
        <f>NPV(O10,O14,O15,O16,O17,O18)</f>
        <v>59571.28172256441</v>
      </c>
      <c r="P19" s="74"/>
      <c r="Q19" s="131">
        <f>(17000/1.07^5)+(17000/1.07^4)+(17000/1.07^3)+(17000/1.07^2)+(17000/1.07^1)</f>
        <v>69703.356411109096</v>
      </c>
      <c r="S19" s="134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8">
        <f>N13</f>
        <v>-55000</v>
      </c>
      <c r="O20" s="130">
        <f>O13</f>
        <v>-45000</v>
      </c>
      <c r="P20" s="74"/>
      <c r="Q20" s="132">
        <f>N20</f>
        <v>-55000</v>
      </c>
      <c r="S20" s="135">
        <f>O20</f>
        <v>-45000</v>
      </c>
    </row>
    <row r="21" spans="13:19" ht="27" x14ac:dyDescent="0.2">
      <c r="M21" s="78" t="s">
        <v>6</v>
      </c>
      <c r="N21" s="121">
        <f>N19+N20</f>
        <v>6502.9615392139094</v>
      </c>
      <c r="O21" s="126">
        <f>O19+O20</f>
        <v>14571.28172256441</v>
      </c>
      <c r="P21" s="74"/>
      <c r="Q21" s="133">
        <f>Q19+Q20</f>
        <v>14703.356411109096</v>
      </c>
      <c r="S21" s="136">
        <f>S19+S20</f>
        <v>10924.396619704312</v>
      </c>
    </row>
    <row r="22" spans="13:19" ht="30" x14ac:dyDescent="0.2">
      <c r="M22" s="123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6"/>
      <c r="O26" s="146"/>
      <c r="P26" s="146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41"/>
      <c r="P28" s="141"/>
    </row>
    <row r="29" spans="13:19" ht="26.45" customHeight="1" x14ac:dyDescent="0.2">
      <c r="N29" s="85"/>
      <c r="O29" s="141"/>
      <c r="P29" s="141"/>
    </row>
    <row r="30" spans="13:19" ht="26.45" customHeight="1" x14ac:dyDescent="0.2">
      <c r="N30" s="85"/>
      <c r="O30" s="141"/>
      <c r="P30" s="141"/>
    </row>
    <row r="31" spans="13:19" ht="25.9" customHeight="1" x14ac:dyDescent="0.2">
      <c r="N31" s="85"/>
      <c r="O31" s="141"/>
      <c r="P31" s="141"/>
    </row>
    <row r="32" spans="13:19" x14ac:dyDescent="0.2">
      <c r="O32" s="80"/>
      <c r="P32" s="84"/>
    </row>
    <row r="33" spans="13:16" ht="26.45" customHeight="1" x14ac:dyDescent="0.2">
      <c r="M33" s="85"/>
      <c r="N33" s="146"/>
      <c r="O33" s="146"/>
      <c r="P33" s="146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6"/>
      <c r="O43" s="146"/>
      <c r="P43" s="146"/>
    </row>
    <row r="44" spans="13:16" x14ac:dyDescent="0.2">
      <c r="M44" s="82"/>
      <c r="N44" s="92"/>
      <c r="O44" s="80"/>
    </row>
    <row r="45" spans="13:16" x14ac:dyDescent="0.2">
      <c r="N45" s="85"/>
      <c r="O45" s="141"/>
      <c r="P45" s="141"/>
    </row>
    <row r="46" spans="13:16" x14ac:dyDescent="0.2">
      <c r="N46" s="85"/>
      <c r="O46" s="141"/>
      <c r="P46" s="141"/>
    </row>
    <row r="47" spans="13:16" ht="27" customHeight="1" x14ac:dyDescent="0.2">
      <c r="N47" s="85"/>
      <c r="O47" s="141"/>
      <c r="P47" s="141"/>
    </row>
    <row r="48" spans="13:16" ht="26.45" customHeight="1" x14ac:dyDescent="0.2">
      <c r="N48" s="85"/>
      <c r="O48" s="141"/>
      <c r="P48" s="141"/>
    </row>
    <row r="49" spans="13:16" x14ac:dyDescent="0.2">
      <c r="O49" s="80"/>
    </row>
    <row r="50" spans="13:16" ht="28.15" customHeight="1" x14ac:dyDescent="0.2">
      <c r="M50" s="81"/>
      <c r="N50" s="146"/>
      <c r="O50" s="146"/>
      <c r="P50" s="146"/>
    </row>
    <row r="51" spans="13:16" x14ac:dyDescent="0.2">
      <c r="M51" s="82"/>
      <c r="N51" s="92"/>
      <c r="O51" s="80"/>
    </row>
    <row r="52" spans="13:16" x14ac:dyDescent="0.2">
      <c r="N52" s="85"/>
      <c r="O52" s="141"/>
      <c r="P52" s="141"/>
    </row>
    <row r="53" spans="13:16" ht="13.15" customHeight="1" x14ac:dyDescent="0.2">
      <c r="N53" s="85"/>
      <c r="O53" s="141"/>
      <c r="P53" s="141"/>
    </row>
    <row r="54" spans="13:16" ht="27" customHeight="1" x14ac:dyDescent="0.2">
      <c r="N54" s="85"/>
      <c r="O54" s="141"/>
      <c r="P54" s="141"/>
    </row>
    <row r="55" spans="13:16" ht="26.45" customHeight="1" x14ac:dyDescent="0.2">
      <c r="N55" s="85"/>
      <c r="O55" s="141"/>
      <c r="P55" s="141"/>
    </row>
    <row r="56" spans="13:16" x14ac:dyDescent="0.2">
      <c r="O56" s="80"/>
    </row>
    <row r="57" spans="13:16" ht="15.6" customHeight="1" x14ac:dyDescent="0.2">
      <c r="M57" s="93"/>
      <c r="N57" s="147"/>
      <c r="O57" s="147"/>
      <c r="P57" s="147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8"/>
      <c r="N66" s="148"/>
      <c r="O66" s="148"/>
      <c r="P66" s="148"/>
    </row>
    <row r="67" spans="13:16" ht="26.45" customHeight="1" x14ac:dyDescent="0.2">
      <c r="M67" s="85"/>
      <c r="N67" s="146"/>
      <c r="O67" s="146"/>
      <c r="P67" s="146"/>
    </row>
    <row r="68" spans="13:16" ht="12" customHeight="1" x14ac:dyDescent="0.2">
      <c r="M68" s="86"/>
      <c r="N68" s="149"/>
      <c r="O68" s="149"/>
      <c r="P68" s="149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6"/>
      <c r="O78" s="146"/>
      <c r="P78" s="146"/>
    </row>
    <row r="79" spans="13:16" x14ac:dyDescent="0.2">
      <c r="M79" s="86"/>
      <c r="N79" s="149"/>
      <c r="O79" s="149"/>
      <c r="P79" s="149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6"/>
      <c r="O89" s="146"/>
      <c r="P89" s="146"/>
    </row>
    <row r="90" spans="13:16" ht="26.45" customHeight="1" x14ac:dyDescent="0.2">
      <c r="M90" s="85"/>
      <c r="N90" s="141"/>
      <c r="O90" s="141"/>
      <c r="P90" s="141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6"/>
      <c r="O97" s="146"/>
      <c r="P97" s="146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37"/>
    </row>
    <row r="100" spans="13:16" x14ac:dyDescent="0.2">
      <c r="M100" s="85"/>
      <c r="N100" s="87"/>
      <c r="O100" s="88"/>
      <c r="P100" s="137"/>
    </row>
    <row r="101" spans="13:16" x14ac:dyDescent="0.2">
      <c r="M101" s="85"/>
      <c r="N101" s="87"/>
      <c r="O101" s="88"/>
      <c r="P101" s="137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38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N89:P89"/>
    <mergeCell ref="N90:P90"/>
    <mergeCell ref="N97:P97"/>
    <mergeCell ref="N57:P57"/>
    <mergeCell ref="M66:P66"/>
    <mergeCell ref="N67:P67"/>
    <mergeCell ref="N68:P68"/>
    <mergeCell ref="N78:P78"/>
    <mergeCell ref="N79:P79"/>
    <mergeCell ref="O55:P55"/>
    <mergeCell ref="O31:P31"/>
    <mergeCell ref="N33:P33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O30:P30"/>
    <mergeCell ref="M10:N10"/>
    <mergeCell ref="N11:O11"/>
    <mergeCell ref="N26:P26"/>
    <mergeCell ref="O28:P28"/>
    <mergeCell ref="O29:P29"/>
  </mergeCells>
  <pageMargins left="0.75" right="0.75" top="1" bottom="1" header="0.5" footer="0.5"/>
  <pageSetup scale="50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8:AF106"/>
  <sheetViews>
    <sheetView zoomScale="70" zoomScaleNormal="70" workbookViewId="0">
      <selection activeCell="G20" sqref="G20"/>
    </sheetView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32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8.425781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42" t="s">
        <v>1</v>
      </c>
      <c r="N10" s="143"/>
      <c r="O10" s="67">
        <v>0.1</v>
      </c>
      <c r="P10" s="65"/>
    </row>
    <row r="11" spans="13:21" ht="25.9" customHeight="1" x14ac:dyDescent="0.35">
      <c r="M11" s="68"/>
      <c r="N11" s="144" t="s">
        <v>2</v>
      </c>
      <c r="O11" s="145"/>
      <c r="P11" s="65"/>
    </row>
    <row r="12" spans="13:21" ht="25.9" customHeight="1" x14ac:dyDescent="0.2">
      <c r="M12" s="33" t="s">
        <v>3</v>
      </c>
      <c r="N12" s="124" t="s">
        <v>4</v>
      </c>
      <c r="O12" s="125" t="s">
        <v>5</v>
      </c>
      <c r="P12" s="65"/>
    </row>
    <row r="13" spans="13:21" ht="26.25" x14ac:dyDescent="0.2">
      <c r="M13" s="69">
        <v>0</v>
      </c>
      <c r="N13" s="127">
        <v>-42000</v>
      </c>
      <c r="O13" s="129">
        <v>-45000</v>
      </c>
      <c r="P13" s="65"/>
    </row>
    <row r="14" spans="13:21" ht="24.6" customHeight="1" x14ac:dyDescent="0.2">
      <c r="M14" s="69">
        <v>1</v>
      </c>
      <c r="N14" s="71">
        <v>14000</v>
      </c>
      <c r="O14" s="70">
        <v>28000</v>
      </c>
      <c r="P14" s="65"/>
    </row>
    <row r="15" spans="13:21" ht="26.25" x14ac:dyDescent="0.2">
      <c r="M15" s="69">
        <v>2</v>
      </c>
      <c r="N15" s="71">
        <v>14000</v>
      </c>
      <c r="O15" s="70">
        <v>12000</v>
      </c>
      <c r="P15" s="65"/>
    </row>
    <row r="16" spans="13:21" ht="26.25" x14ac:dyDescent="0.2">
      <c r="M16" s="69">
        <v>3</v>
      </c>
      <c r="N16" s="71">
        <v>14000</v>
      </c>
      <c r="O16" s="70">
        <v>10000</v>
      </c>
      <c r="P16" s="65"/>
    </row>
    <row r="17" spans="13:19" ht="26.25" x14ac:dyDescent="0.2">
      <c r="M17" s="69">
        <v>4</v>
      </c>
      <c r="N17" s="71">
        <v>14000</v>
      </c>
      <c r="O17" s="70">
        <v>10000</v>
      </c>
      <c r="P17" s="65"/>
    </row>
    <row r="18" spans="13:19" ht="26.25" x14ac:dyDescent="0.2">
      <c r="M18" s="69">
        <v>5</v>
      </c>
      <c r="N18" s="71">
        <v>14000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53071.014771718263</v>
      </c>
      <c r="O19" s="73">
        <f>NPV(O10,O14,O15,O16,O17,O18)</f>
        <v>55924.396619704319</v>
      </c>
      <c r="P19" s="74"/>
      <c r="Q19" s="131">
        <f>(14000/1.1^5)+(14000/1.1^4)+(14000/1.1^3)+(14000/1.1^2)+(14000/1.1^1)</f>
        <v>53071.014771718263</v>
      </c>
      <c r="S19" s="134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8">
        <f>N13</f>
        <v>-42000</v>
      </c>
      <c r="O20" s="130">
        <f>O13</f>
        <v>-45000</v>
      </c>
      <c r="P20" s="74"/>
      <c r="Q20" s="132">
        <f>N20</f>
        <v>-42000</v>
      </c>
      <c r="S20" s="135">
        <f>O20</f>
        <v>-45000</v>
      </c>
    </row>
    <row r="21" spans="13:19" ht="27" x14ac:dyDescent="0.2">
      <c r="M21" s="78" t="s">
        <v>6</v>
      </c>
      <c r="N21" s="121">
        <f>N19+N20</f>
        <v>11071.014771718263</v>
      </c>
      <c r="O21" s="126">
        <f>O19+O20</f>
        <v>10924.396619704319</v>
      </c>
      <c r="P21" s="74"/>
      <c r="Q21" s="133">
        <f>Q19+Q20</f>
        <v>11071.014771718263</v>
      </c>
      <c r="S21" s="136">
        <f>S19+S20</f>
        <v>10924.396619704312</v>
      </c>
    </row>
    <row r="22" spans="13:19" ht="30" x14ac:dyDescent="0.2">
      <c r="M22" s="123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6"/>
      <c r="O26" s="146"/>
      <c r="P26" s="146"/>
    </row>
    <row r="27" spans="13:19" x14ac:dyDescent="0.2">
      <c r="M27" s="82"/>
      <c r="N27" s="83"/>
      <c r="O27" s="80"/>
      <c r="P27" s="84"/>
    </row>
    <row r="28" spans="13:19" ht="46.5" customHeight="1" x14ac:dyDescent="0.2">
      <c r="N28" s="85"/>
      <c r="O28" s="141"/>
      <c r="P28" s="141"/>
    </row>
    <row r="29" spans="13:19" ht="26.45" customHeight="1" x14ac:dyDescent="0.2">
      <c r="N29" s="85"/>
      <c r="O29" s="141"/>
      <c r="P29" s="141"/>
    </row>
    <row r="30" spans="13:19" ht="26.45" customHeight="1" x14ac:dyDescent="0.2">
      <c r="N30" s="85"/>
      <c r="O30" s="141"/>
      <c r="P30" s="141"/>
    </row>
    <row r="31" spans="13:19" ht="25.9" customHeight="1" x14ac:dyDescent="0.2">
      <c r="N31" s="85"/>
      <c r="O31" s="141"/>
      <c r="P31" s="141"/>
    </row>
    <row r="32" spans="13:19" x14ac:dyDescent="0.2">
      <c r="O32" s="80"/>
      <c r="P32" s="84"/>
    </row>
    <row r="33" spans="13:16" ht="26.45" customHeight="1" x14ac:dyDescent="0.2">
      <c r="M33" s="85"/>
      <c r="N33" s="146"/>
      <c r="O33" s="146"/>
      <c r="P33" s="146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6"/>
      <c r="O43" s="146"/>
      <c r="P43" s="146"/>
    </row>
    <row r="44" spans="13:16" x14ac:dyDescent="0.2">
      <c r="M44" s="82"/>
      <c r="N44" s="92"/>
      <c r="O44" s="80"/>
    </row>
    <row r="45" spans="13:16" x14ac:dyDescent="0.2">
      <c r="N45" s="85"/>
      <c r="O45" s="141"/>
      <c r="P45" s="141"/>
    </row>
    <row r="46" spans="13:16" x14ac:dyDescent="0.2">
      <c r="N46" s="85"/>
      <c r="O46" s="141"/>
      <c r="P46" s="141"/>
    </row>
    <row r="47" spans="13:16" ht="27" customHeight="1" x14ac:dyDescent="0.2">
      <c r="N47" s="85"/>
      <c r="O47" s="141"/>
      <c r="P47" s="141"/>
    </row>
    <row r="48" spans="13:16" ht="26.45" customHeight="1" x14ac:dyDescent="0.2">
      <c r="N48" s="85"/>
      <c r="O48" s="141"/>
      <c r="P48" s="141"/>
    </row>
    <row r="49" spans="13:16" x14ac:dyDescent="0.2">
      <c r="O49" s="80"/>
    </row>
    <row r="50" spans="13:16" ht="28.15" customHeight="1" x14ac:dyDescent="0.2">
      <c r="M50" s="81"/>
      <c r="N50" s="146"/>
      <c r="O50" s="146"/>
      <c r="P50" s="146"/>
    </row>
    <row r="51" spans="13:16" x14ac:dyDescent="0.2">
      <c r="M51" s="82"/>
      <c r="N51" s="92"/>
      <c r="O51" s="80"/>
    </row>
    <row r="52" spans="13:16" x14ac:dyDescent="0.2">
      <c r="N52" s="85"/>
      <c r="O52" s="141"/>
      <c r="P52" s="141"/>
    </row>
    <row r="53" spans="13:16" ht="13.15" customHeight="1" x14ac:dyDescent="0.2">
      <c r="N53" s="85"/>
      <c r="O53" s="141"/>
      <c r="P53" s="141"/>
    </row>
    <row r="54" spans="13:16" ht="27" customHeight="1" x14ac:dyDescent="0.2">
      <c r="N54" s="85"/>
      <c r="O54" s="141"/>
      <c r="P54" s="141"/>
    </row>
    <row r="55" spans="13:16" ht="26.45" customHeight="1" x14ac:dyDescent="0.2">
      <c r="N55" s="85"/>
      <c r="O55" s="141"/>
      <c r="P55" s="141"/>
    </row>
    <row r="56" spans="13:16" x14ac:dyDescent="0.2">
      <c r="O56" s="80"/>
    </row>
    <row r="57" spans="13:16" ht="15.6" customHeight="1" x14ac:dyDescent="0.2">
      <c r="M57" s="93"/>
      <c r="N57" s="147"/>
      <c r="O57" s="147"/>
      <c r="P57" s="147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8"/>
      <c r="N66" s="148"/>
      <c r="O66" s="148"/>
      <c r="P66" s="148"/>
    </row>
    <row r="67" spans="13:16" ht="26.45" customHeight="1" x14ac:dyDescent="0.2">
      <c r="M67" s="85"/>
      <c r="N67" s="146"/>
      <c r="O67" s="146"/>
      <c r="P67" s="146"/>
    </row>
    <row r="68" spans="13:16" ht="12" customHeight="1" x14ac:dyDescent="0.2">
      <c r="M68" s="86"/>
      <c r="N68" s="149"/>
      <c r="O68" s="149"/>
      <c r="P68" s="149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6"/>
      <c r="O78" s="146"/>
      <c r="P78" s="146"/>
    </row>
    <row r="79" spans="13:16" x14ac:dyDescent="0.2">
      <c r="M79" s="86"/>
      <c r="N79" s="149"/>
      <c r="O79" s="149"/>
      <c r="P79" s="149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6"/>
      <c r="O89" s="146"/>
      <c r="P89" s="146"/>
    </row>
    <row r="90" spans="13:16" ht="26.45" customHeight="1" x14ac:dyDescent="0.2">
      <c r="M90" s="85"/>
      <c r="N90" s="141"/>
      <c r="O90" s="141"/>
      <c r="P90" s="141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6"/>
      <c r="O97" s="146"/>
      <c r="P97" s="146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N97:P97"/>
    <mergeCell ref="O55:P55"/>
    <mergeCell ref="N57:P57"/>
    <mergeCell ref="M66:P66"/>
    <mergeCell ref="N67:P67"/>
    <mergeCell ref="N68:P68"/>
    <mergeCell ref="N78:P78"/>
    <mergeCell ref="N79:P79"/>
    <mergeCell ref="N89:P89"/>
    <mergeCell ref="N90:P90"/>
    <mergeCell ref="O31:P31"/>
    <mergeCell ref="N33:P33"/>
    <mergeCell ref="N43:P43"/>
    <mergeCell ref="O45:P45"/>
    <mergeCell ref="O46:P46"/>
    <mergeCell ref="O52:P52"/>
    <mergeCell ref="O53:P53"/>
    <mergeCell ref="O54:P54"/>
    <mergeCell ref="O47:P47"/>
    <mergeCell ref="O48:P48"/>
    <mergeCell ref="N50:P50"/>
    <mergeCell ref="O30:P30"/>
    <mergeCell ref="O29:P29"/>
    <mergeCell ref="M10:N10"/>
    <mergeCell ref="N11:O11"/>
    <mergeCell ref="N26:P26"/>
    <mergeCell ref="O28:P28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8:AF106"/>
  <sheetViews>
    <sheetView zoomScale="80" zoomScaleNormal="80" workbookViewId="0"/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4.42578125" style="64" customWidth="1"/>
    <col min="15" max="15" width="21.14062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50" t="s">
        <v>1</v>
      </c>
      <c r="N10" s="151"/>
      <c r="O10" s="104">
        <v>0.1</v>
      </c>
      <c r="P10" s="65"/>
    </row>
    <row r="11" spans="13:21" ht="25.9" customHeight="1" x14ac:dyDescent="0.35">
      <c r="M11" s="105"/>
      <c r="N11" s="152" t="s">
        <v>2</v>
      </c>
      <c r="O11" s="153"/>
      <c r="P11" s="65"/>
    </row>
    <row r="12" spans="13:21" ht="25.9" customHeight="1" x14ac:dyDescent="0.2">
      <c r="M12" s="106" t="s">
        <v>3</v>
      </c>
      <c r="N12" s="106" t="s">
        <v>4</v>
      </c>
      <c r="O12" s="106" t="s">
        <v>5</v>
      </c>
      <c r="P12" s="65"/>
    </row>
    <row r="13" spans="13:21" ht="34.5" x14ac:dyDescent="0.2">
      <c r="M13" s="115">
        <v>0</v>
      </c>
      <c r="N13" s="116">
        <v>-42000</v>
      </c>
      <c r="O13" s="116">
        <v>-45000</v>
      </c>
      <c r="P13" s="65"/>
    </row>
    <row r="14" spans="13:21" ht="24.6" customHeight="1" x14ac:dyDescent="0.2">
      <c r="M14" s="115">
        <v>1</v>
      </c>
      <c r="N14" s="117">
        <v>14000</v>
      </c>
      <c r="O14" s="116">
        <v>28000</v>
      </c>
      <c r="P14" s="65"/>
    </row>
    <row r="15" spans="13:21" ht="34.5" x14ac:dyDescent="0.2">
      <c r="M15" s="115">
        <v>2</v>
      </c>
      <c r="N15" s="117">
        <v>14000</v>
      </c>
      <c r="O15" s="116">
        <v>12000</v>
      </c>
      <c r="P15" s="65"/>
    </row>
    <row r="16" spans="13:21" ht="34.5" x14ac:dyDescent="0.2">
      <c r="M16" s="115">
        <v>3</v>
      </c>
      <c r="N16" s="117">
        <v>14000</v>
      </c>
      <c r="O16" s="116">
        <v>10000</v>
      </c>
      <c r="P16" s="65"/>
    </row>
    <row r="17" spans="13:19" ht="34.5" x14ac:dyDescent="0.2">
      <c r="M17" s="115">
        <v>4</v>
      </c>
      <c r="N17" s="117">
        <v>14000</v>
      </c>
      <c r="O17" s="116">
        <v>10000</v>
      </c>
      <c r="P17" s="65"/>
    </row>
    <row r="18" spans="13:19" ht="34.5" x14ac:dyDescent="0.2">
      <c r="M18" s="115">
        <v>5</v>
      </c>
      <c r="N18" s="117">
        <v>14000</v>
      </c>
      <c r="O18" s="116">
        <v>10000</v>
      </c>
      <c r="P18" s="65"/>
    </row>
    <row r="19" spans="13:19" ht="27" x14ac:dyDescent="0.2">
      <c r="M19" s="107" t="s">
        <v>7</v>
      </c>
      <c r="N19" s="118"/>
      <c r="O19" s="118"/>
      <c r="P19" s="74"/>
      <c r="Q19" s="75"/>
      <c r="S19" s="76"/>
    </row>
    <row r="20" spans="13:19" ht="47.45" customHeight="1" x14ac:dyDescent="0.2">
      <c r="M20" s="108" t="s">
        <v>19</v>
      </c>
      <c r="N20" s="119"/>
      <c r="O20" s="119"/>
      <c r="P20" s="74"/>
    </row>
    <row r="21" spans="13:19" ht="25.5" x14ac:dyDescent="0.2">
      <c r="M21" s="109" t="s">
        <v>6</v>
      </c>
      <c r="N21" s="120"/>
      <c r="O21" s="120"/>
      <c r="P21" s="74"/>
    </row>
    <row r="22" spans="13:19" ht="30" x14ac:dyDescent="0.2">
      <c r="M22" s="154" t="s">
        <v>8</v>
      </c>
      <c r="N22" s="155"/>
      <c r="O22" s="122"/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6"/>
      <c r="O26" s="146"/>
      <c r="P26" s="146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41"/>
      <c r="P28" s="141"/>
    </row>
    <row r="29" spans="13:19" ht="26.45" customHeight="1" x14ac:dyDescent="0.2">
      <c r="N29" s="85"/>
      <c r="O29" s="141"/>
      <c r="P29" s="141"/>
    </row>
    <row r="30" spans="13:19" ht="26.45" customHeight="1" x14ac:dyDescent="0.2">
      <c r="N30" s="85"/>
      <c r="O30" s="141"/>
      <c r="P30" s="141"/>
    </row>
    <row r="31" spans="13:19" ht="25.9" customHeight="1" x14ac:dyDescent="0.2">
      <c r="N31" s="85"/>
      <c r="O31" s="141"/>
      <c r="P31" s="141"/>
    </row>
    <row r="32" spans="13:19" x14ac:dyDescent="0.2">
      <c r="O32" s="80"/>
      <c r="P32" s="84"/>
    </row>
    <row r="33" spans="13:16" ht="26.45" customHeight="1" x14ac:dyDescent="0.2">
      <c r="M33" s="85"/>
      <c r="N33" s="146"/>
      <c r="O33" s="146"/>
      <c r="P33" s="146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6"/>
      <c r="O43" s="146"/>
      <c r="P43" s="146"/>
    </row>
    <row r="44" spans="13:16" x14ac:dyDescent="0.2">
      <c r="M44" s="82"/>
      <c r="N44" s="92"/>
      <c r="O44" s="80"/>
    </row>
    <row r="45" spans="13:16" x14ac:dyDescent="0.2">
      <c r="N45" s="85"/>
      <c r="O45" s="141"/>
      <c r="P45" s="141"/>
    </row>
    <row r="46" spans="13:16" x14ac:dyDescent="0.2">
      <c r="N46" s="85"/>
      <c r="O46" s="141"/>
      <c r="P46" s="141"/>
    </row>
    <row r="47" spans="13:16" ht="27" customHeight="1" x14ac:dyDescent="0.2">
      <c r="N47" s="85"/>
      <c r="O47" s="141"/>
      <c r="P47" s="141"/>
    </row>
    <row r="48" spans="13:16" ht="26.45" customHeight="1" x14ac:dyDescent="0.2">
      <c r="N48" s="85"/>
      <c r="O48" s="141"/>
      <c r="P48" s="141"/>
    </row>
    <row r="49" spans="13:16" x14ac:dyDescent="0.2">
      <c r="O49" s="80"/>
    </row>
    <row r="50" spans="13:16" ht="28.15" customHeight="1" x14ac:dyDescent="0.2">
      <c r="M50" s="81"/>
      <c r="N50" s="146"/>
      <c r="O50" s="146"/>
      <c r="P50" s="146"/>
    </row>
    <row r="51" spans="13:16" x14ac:dyDescent="0.2">
      <c r="M51" s="82"/>
      <c r="N51" s="92"/>
      <c r="O51" s="80"/>
    </row>
    <row r="52" spans="13:16" x14ac:dyDescent="0.2">
      <c r="N52" s="85"/>
      <c r="O52" s="141"/>
      <c r="P52" s="141"/>
    </row>
    <row r="53" spans="13:16" ht="13.15" customHeight="1" x14ac:dyDescent="0.2">
      <c r="N53" s="85"/>
      <c r="O53" s="141"/>
      <c r="P53" s="141"/>
    </row>
    <row r="54" spans="13:16" ht="27" customHeight="1" x14ac:dyDescent="0.2">
      <c r="N54" s="85"/>
      <c r="O54" s="141"/>
      <c r="P54" s="141"/>
    </row>
    <row r="55" spans="13:16" ht="26.45" customHeight="1" x14ac:dyDescent="0.2">
      <c r="N55" s="85"/>
      <c r="O55" s="141"/>
      <c r="P55" s="141"/>
    </row>
    <row r="56" spans="13:16" x14ac:dyDescent="0.2">
      <c r="O56" s="80"/>
    </row>
    <row r="57" spans="13:16" ht="15.6" customHeight="1" x14ac:dyDescent="0.2">
      <c r="M57" s="93"/>
      <c r="N57" s="147"/>
      <c r="O57" s="147"/>
      <c r="P57" s="147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8"/>
      <c r="N66" s="148"/>
      <c r="O66" s="148"/>
      <c r="P66" s="148"/>
    </row>
    <row r="67" spans="13:16" ht="26.45" customHeight="1" x14ac:dyDescent="0.2">
      <c r="M67" s="85"/>
      <c r="N67" s="146"/>
      <c r="O67" s="146"/>
      <c r="P67" s="146"/>
    </row>
    <row r="68" spans="13:16" ht="12" customHeight="1" x14ac:dyDescent="0.2">
      <c r="M68" s="86"/>
      <c r="N68" s="149"/>
      <c r="O68" s="149"/>
      <c r="P68" s="149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6"/>
      <c r="O78" s="146"/>
      <c r="P78" s="146"/>
    </row>
    <row r="79" spans="13:16" x14ac:dyDescent="0.2">
      <c r="M79" s="86"/>
      <c r="N79" s="149"/>
      <c r="O79" s="149"/>
      <c r="P79" s="149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6"/>
      <c r="O89" s="146"/>
      <c r="P89" s="146"/>
    </row>
    <row r="90" spans="13:16" ht="26.45" customHeight="1" x14ac:dyDescent="0.2">
      <c r="M90" s="85"/>
      <c r="N90" s="141"/>
      <c r="O90" s="141"/>
      <c r="P90" s="141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6"/>
      <c r="O97" s="146"/>
      <c r="P97" s="146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8">
    <mergeCell ref="N79:P79"/>
    <mergeCell ref="N89:P89"/>
    <mergeCell ref="N50:P50"/>
    <mergeCell ref="O52:P52"/>
    <mergeCell ref="O53:P53"/>
    <mergeCell ref="O54:P54"/>
    <mergeCell ref="O55:P55"/>
    <mergeCell ref="O48:P48"/>
    <mergeCell ref="N90:P90"/>
    <mergeCell ref="N97:P97"/>
    <mergeCell ref="M10:N10"/>
    <mergeCell ref="N11:O11"/>
    <mergeCell ref="M22:N22"/>
    <mergeCell ref="M66:P66"/>
    <mergeCell ref="N67:P67"/>
    <mergeCell ref="N68:P68"/>
    <mergeCell ref="N26:P26"/>
    <mergeCell ref="O28:P28"/>
    <mergeCell ref="O29:P29"/>
    <mergeCell ref="O30:P30"/>
    <mergeCell ref="O31:P31"/>
    <mergeCell ref="N57:P57"/>
    <mergeCell ref="N78:P78"/>
    <mergeCell ref="N33:P33"/>
    <mergeCell ref="N43:P43"/>
    <mergeCell ref="O45:P45"/>
    <mergeCell ref="O46:P46"/>
    <mergeCell ref="O47:P47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Y51"/>
  <sheetViews>
    <sheetView zoomScale="70" zoomScaleNormal="70" workbookViewId="0">
      <selection activeCell="Q17" sqref="Q17"/>
    </sheetView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7.140625" style="2" customWidth="1"/>
    <col min="17" max="17" width="23.85546875" style="2" customWidth="1"/>
    <col min="18" max="18" width="11.140625" style="2" customWidth="1"/>
    <col min="19" max="19" width="9.140625" style="2"/>
    <col min="20" max="20" width="20" style="2" customWidth="1"/>
    <col min="21" max="16384" width="9.140625" style="2"/>
  </cols>
  <sheetData>
    <row r="13" spans="13:17" ht="22.5" x14ac:dyDescent="0.3">
      <c r="M13" s="160" t="s">
        <v>14</v>
      </c>
      <c r="N13" s="161"/>
      <c r="O13" s="161"/>
      <c r="P13" s="162"/>
      <c r="Q13" s="43"/>
    </row>
    <row r="14" spans="13:17" ht="22.5" x14ac:dyDescent="0.2">
      <c r="M14" s="163" t="s">
        <v>15</v>
      </c>
      <c r="N14" s="164"/>
      <c r="O14" s="164"/>
      <c r="P14" s="165"/>
      <c r="Q14" s="44">
        <v>300</v>
      </c>
    </row>
    <row r="15" spans="13:17" ht="22.5" x14ac:dyDescent="0.2">
      <c r="M15" s="163" t="s">
        <v>12</v>
      </c>
      <c r="N15" s="164"/>
      <c r="O15" s="164"/>
      <c r="P15" s="165"/>
      <c r="Q15" s="45">
        <v>0.06</v>
      </c>
    </row>
    <row r="16" spans="13:17" ht="22.5" x14ac:dyDescent="0.2">
      <c r="M16" s="163" t="s">
        <v>13</v>
      </c>
      <c r="N16" s="164"/>
      <c r="O16" s="164"/>
      <c r="P16" s="165"/>
      <c r="Q16" s="46">
        <v>1</v>
      </c>
    </row>
    <row r="17" spans="2:25" ht="30" x14ac:dyDescent="0.2">
      <c r="M17" s="163" t="s">
        <v>14</v>
      </c>
      <c r="N17" s="164"/>
      <c r="O17" s="164"/>
      <c r="P17" s="165"/>
      <c r="Q17" s="111">
        <f>PV(6%,1,0,-300,0)</f>
        <v>283.01886792452831</v>
      </c>
      <c r="S17" s="156">
        <f>300/(1.06)^1</f>
        <v>283.01886792452831</v>
      </c>
      <c r="T17" s="157"/>
    </row>
    <row r="23" spans="2:25" ht="12.75" customHeight="1" x14ac:dyDescent="0.2"/>
    <row r="24" spans="2:25" ht="27.75" customHeight="1" x14ac:dyDescent="0.2"/>
    <row r="25" spans="2:25" ht="31.5" customHeight="1" x14ac:dyDescent="0.2">
      <c r="X25" s="19"/>
      <c r="Y25" s="19"/>
    </row>
    <row r="26" spans="2:25" ht="12.75" customHeight="1" x14ac:dyDescent="0.2"/>
    <row r="27" spans="2:25" ht="12.75" customHeight="1" x14ac:dyDescent="0.2"/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30.7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58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58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59"/>
      <c r="F40" s="159"/>
      <c r="G40" s="159"/>
      <c r="H40" s="159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59"/>
      <c r="F41" s="159"/>
      <c r="G41" s="159"/>
      <c r="H41" s="15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9">
    <mergeCell ref="S17:T17"/>
    <mergeCell ref="K38:K39"/>
    <mergeCell ref="E40:F41"/>
    <mergeCell ref="G40:H41"/>
    <mergeCell ref="M13:P13"/>
    <mergeCell ref="M14:P14"/>
    <mergeCell ref="M15:P15"/>
    <mergeCell ref="M16:P16"/>
    <mergeCell ref="M17:P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Y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35.140625" style="2" customWidth="1"/>
    <col min="17" max="17" width="18.5703125" style="2" customWidth="1"/>
    <col min="18" max="18" width="11.140625" style="2" customWidth="1"/>
    <col min="19" max="16384" width="9.140625" style="2"/>
  </cols>
  <sheetData>
    <row r="13" spans="13:17" ht="30" x14ac:dyDescent="0.4">
      <c r="M13" s="168" t="s">
        <v>14</v>
      </c>
      <c r="N13" s="169"/>
      <c r="O13" s="169"/>
      <c r="P13" s="170"/>
      <c r="Q13" s="34"/>
    </row>
    <row r="14" spans="13:17" ht="30" x14ac:dyDescent="0.2">
      <c r="M14" s="171" t="s">
        <v>15</v>
      </c>
      <c r="N14" s="172"/>
      <c r="O14" s="172"/>
      <c r="P14" s="173"/>
      <c r="Q14" s="36">
        <v>300</v>
      </c>
    </row>
    <row r="15" spans="13:17" ht="30" x14ac:dyDescent="0.2">
      <c r="M15" s="171" t="s">
        <v>12</v>
      </c>
      <c r="N15" s="172"/>
      <c r="O15" s="172"/>
      <c r="P15" s="173"/>
      <c r="Q15" s="37">
        <v>0.06</v>
      </c>
    </row>
    <row r="16" spans="13:17" ht="30" x14ac:dyDescent="0.2">
      <c r="M16" s="171" t="s">
        <v>13</v>
      </c>
      <c r="N16" s="172"/>
      <c r="O16" s="172"/>
      <c r="P16" s="173"/>
      <c r="Q16" s="38">
        <v>1</v>
      </c>
    </row>
    <row r="17" spans="2:25" ht="30" x14ac:dyDescent="0.2">
      <c r="M17" s="171" t="s">
        <v>14</v>
      </c>
      <c r="N17" s="172"/>
      <c r="O17" s="172"/>
      <c r="P17" s="173"/>
      <c r="Q17" s="42"/>
    </row>
    <row r="23" spans="2:25" x14ac:dyDescent="0.2">
      <c r="S23" s="166"/>
      <c r="T23" s="167"/>
    </row>
    <row r="24" spans="2:25" x14ac:dyDescent="0.2">
      <c r="S24" s="167"/>
      <c r="T24" s="167"/>
    </row>
    <row r="25" spans="2:25" ht="31.5" x14ac:dyDescent="0.2">
      <c r="S25" s="167"/>
      <c r="T25" s="167"/>
      <c r="X25" s="19"/>
      <c r="Y25" s="19"/>
    </row>
    <row r="26" spans="2:25" x14ac:dyDescent="0.2">
      <c r="S26" s="167"/>
      <c r="T26" s="167"/>
    </row>
    <row r="27" spans="2:25" x14ac:dyDescent="0.2">
      <c r="S27" s="167"/>
      <c r="T27" s="167"/>
    </row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58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58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59"/>
      <c r="F40" s="159"/>
      <c r="G40" s="159"/>
      <c r="H40" s="159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59"/>
      <c r="F41" s="159"/>
      <c r="G41" s="159"/>
      <c r="H41" s="15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9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7:V57"/>
  <sheetViews>
    <sheetView showRowColHeaders="0" zoomScale="70" zoomScaleNormal="70" workbookViewId="0">
      <selection activeCell="P29" sqref="P29:Q33"/>
    </sheetView>
  </sheetViews>
  <sheetFormatPr defaultColWidth="9.140625" defaultRowHeight="12.75" x14ac:dyDescent="0.2"/>
  <cols>
    <col min="1" max="5" width="9.140625" style="2"/>
    <col min="6" max="6" width="16.855468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 x14ac:dyDescent="0.35">
      <c r="N17" s="50"/>
      <c r="O17" s="174" t="s">
        <v>12</v>
      </c>
    </row>
    <row r="18" spans="6:22" ht="27" x14ac:dyDescent="0.35">
      <c r="N18" s="51"/>
      <c r="O18" s="175"/>
    </row>
    <row r="19" spans="6:22" ht="27" x14ac:dyDescent="0.35">
      <c r="M19" s="20"/>
      <c r="N19" s="52"/>
      <c r="O19" s="53">
        <v>0.09</v>
      </c>
    </row>
    <row r="20" spans="6:22" ht="54" x14ac:dyDescent="0.2">
      <c r="M20" s="20"/>
      <c r="N20" s="54" t="s">
        <v>3</v>
      </c>
      <c r="O20" s="55" t="s">
        <v>2</v>
      </c>
    </row>
    <row r="21" spans="6:22" ht="45" x14ac:dyDescent="0.2">
      <c r="F21" s="114" t="s">
        <v>16</v>
      </c>
      <c r="G21" s="47" t="s">
        <v>17</v>
      </c>
      <c r="M21" s="21"/>
      <c r="N21" s="54">
        <v>1</v>
      </c>
      <c r="O21" s="41">
        <v>400</v>
      </c>
    </row>
    <row r="22" spans="6:22" ht="27" x14ac:dyDescent="0.2">
      <c r="F22" s="48">
        <v>1</v>
      </c>
      <c r="G22" s="49">
        <v>400</v>
      </c>
      <c r="M22" s="21"/>
      <c r="N22" s="54">
        <v>2</v>
      </c>
      <c r="O22" s="41">
        <v>800</v>
      </c>
    </row>
    <row r="23" spans="6:22" ht="27" x14ac:dyDescent="0.2">
      <c r="F23" s="48">
        <v>2</v>
      </c>
      <c r="G23" s="49">
        <v>800</v>
      </c>
      <c r="M23" s="21"/>
      <c r="N23" s="54">
        <v>3</v>
      </c>
      <c r="O23" s="41">
        <v>500</v>
      </c>
    </row>
    <row r="24" spans="6:22" ht="27" x14ac:dyDescent="0.2">
      <c r="F24" s="48">
        <v>3</v>
      </c>
      <c r="G24" s="49">
        <v>500</v>
      </c>
      <c r="M24" s="21"/>
      <c r="N24" s="54">
        <v>4</v>
      </c>
      <c r="O24" s="41">
        <v>400</v>
      </c>
    </row>
    <row r="25" spans="6:22" ht="27" x14ac:dyDescent="0.2">
      <c r="F25" s="48">
        <v>4</v>
      </c>
      <c r="G25" s="49">
        <v>400</v>
      </c>
      <c r="M25" s="21"/>
      <c r="N25" s="54">
        <v>5</v>
      </c>
      <c r="O25" s="41">
        <v>300</v>
      </c>
    </row>
    <row r="26" spans="6:22" ht="30" x14ac:dyDescent="0.2">
      <c r="F26" s="48">
        <v>5</v>
      </c>
      <c r="G26" s="49">
        <v>300</v>
      </c>
      <c r="M26" s="21"/>
      <c r="N26" s="56" t="s">
        <v>18</v>
      </c>
      <c r="O26" s="63">
        <f>NPV(9%,400,800,500,400,300)</f>
        <v>1904.7577120235824</v>
      </c>
      <c r="Q26" s="176">
        <f>(400/(1+0.09)^1)+(800/(1+0.09)^2)+(500/(1+0.09)^3)+(400/(1+0.09)^4)+(300/(1+0.09)^5)</f>
        <v>1904.7577120235824</v>
      </c>
      <c r="R26" s="176"/>
      <c r="S26" s="176"/>
    </row>
    <row r="27" spans="6:22" ht="26.25" x14ac:dyDescent="0.2">
      <c r="M27" s="21"/>
      <c r="N27" s="22"/>
      <c r="O27" s="23"/>
    </row>
    <row r="29" spans="6:22" x14ac:dyDescent="0.2">
      <c r="P29" s="166"/>
      <c r="Q29" s="167"/>
    </row>
    <row r="30" spans="6:22" x14ac:dyDescent="0.2">
      <c r="F30" s="20"/>
      <c r="G30" s="20"/>
      <c r="H30" s="20"/>
      <c r="I30" s="20"/>
      <c r="P30" s="167"/>
      <c r="Q30" s="167"/>
    </row>
    <row r="31" spans="6:22" ht="31.5" x14ac:dyDescent="0.2">
      <c r="F31" s="24"/>
      <c r="G31" s="24"/>
      <c r="H31" s="20"/>
      <c r="I31" s="20"/>
      <c r="P31" s="167"/>
      <c r="Q31" s="167"/>
      <c r="U31" s="19"/>
      <c r="V31" s="19"/>
    </row>
    <row r="32" spans="6:22" ht="23.25" x14ac:dyDescent="0.2">
      <c r="F32" s="25"/>
      <c r="G32" s="26"/>
      <c r="H32" s="20"/>
      <c r="I32" s="20"/>
      <c r="P32" s="167"/>
      <c r="Q32" s="167"/>
    </row>
    <row r="33" spans="2:17" ht="23.25" x14ac:dyDescent="0.2">
      <c r="F33" s="25"/>
      <c r="G33" s="26"/>
      <c r="H33" s="20"/>
      <c r="I33" s="20"/>
      <c r="P33" s="167"/>
      <c r="Q33" s="167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58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58"/>
      <c r="L45" s="8"/>
      <c r="M45" s="8"/>
      <c r="N45" s="8"/>
      <c r="P45" s="13"/>
    </row>
    <row r="46" spans="2:17" ht="15" x14ac:dyDescent="0.25">
      <c r="C46" s="8"/>
      <c r="D46" s="8"/>
      <c r="E46" s="159"/>
      <c r="F46" s="159"/>
      <c r="G46" s="159"/>
      <c r="H46" s="159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59"/>
      <c r="F47" s="159"/>
      <c r="G47" s="159"/>
      <c r="H47" s="159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6">
    <mergeCell ref="O17:O18"/>
    <mergeCell ref="P29:Q33"/>
    <mergeCell ref="K44:K45"/>
    <mergeCell ref="E46:F47"/>
    <mergeCell ref="G46:H47"/>
    <mergeCell ref="Q26:S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7:V57"/>
  <sheetViews>
    <sheetView zoomScale="70" zoomScaleNormal="70" workbookViewId="0"/>
  </sheetViews>
  <sheetFormatPr defaultColWidth="9.140625" defaultRowHeight="12.75" x14ac:dyDescent="0.2"/>
  <cols>
    <col min="1" max="5" width="9.140625" style="2"/>
    <col min="6" max="6" width="22.71093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 x14ac:dyDescent="0.4">
      <c r="N17" s="57"/>
      <c r="O17" s="177" t="s">
        <v>12</v>
      </c>
    </row>
    <row r="18" spans="6:22" ht="30" x14ac:dyDescent="0.4">
      <c r="N18" s="58"/>
      <c r="O18" s="178"/>
    </row>
    <row r="19" spans="6:22" ht="34.5" x14ac:dyDescent="0.4">
      <c r="M19" s="20"/>
      <c r="N19" s="59"/>
      <c r="O19" s="140">
        <v>0.09</v>
      </c>
    </row>
    <row r="20" spans="6:22" ht="60" x14ac:dyDescent="0.2">
      <c r="M20" s="20"/>
      <c r="N20" s="60" t="s">
        <v>3</v>
      </c>
      <c r="O20" s="61" t="s">
        <v>2</v>
      </c>
    </row>
    <row r="21" spans="6:22" ht="30" x14ac:dyDescent="0.2">
      <c r="F21" s="114" t="s">
        <v>16</v>
      </c>
      <c r="G21" s="47" t="s">
        <v>17</v>
      </c>
      <c r="M21" s="21"/>
      <c r="N21" s="60">
        <v>1</v>
      </c>
      <c r="O21" s="36">
        <v>400</v>
      </c>
    </row>
    <row r="22" spans="6:22" ht="33" x14ac:dyDescent="0.2">
      <c r="F22" s="112">
        <v>1</v>
      </c>
      <c r="G22" s="113">
        <v>400</v>
      </c>
      <c r="M22" s="21"/>
      <c r="N22" s="60">
        <v>2</v>
      </c>
      <c r="O22" s="36">
        <v>800</v>
      </c>
    </row>
    <row r="23" spans="6:22" ht="33" x14ac:dyDescent="0.2">
      <c r="F23" s="112">
        <v>2</v>
      </c>
      <c r="G23" s="113">
        <v>800</v>
      </c>
      <c r="M23" s="21"/>
      <c r="N23" s="60">
        <v>3</v>
      </c>
      <c r="O23" s="36">
        <v>500</v>
      </c>
    </row>
    <row r="24" spans="6:22" ht="33" x14ac:dyDescent="0.2">
      <c r="F24" s="112">
        <v>3</v>
      </c>
      <c r="G24" s="113">
        <v>500</v>
      </c>
      <c r="M24" s="21"/>
      <c r="N24" s="60">
        <v>4</v>
      </c>
      <c r="O24" s="36">
        <v>400</v>
      </c>
    </row>
    <row r="25" spans="6:22" ht="33" x14ac:dyDescent="0.2">
      <c r="F25" s="112">
        <v>4</v>
      </c>
      <c r="G25" s="113">
        <v>400</v>
      </c>
      <c r="M25" s="21"/>
      <c r="N25" s="60">
        <v>5</v>
      </c>
      <c r="O25" s="36">
        <v>300</v>
      </c>
    </row>
    <row r="26" spans="6:22" ht="33" x14ac:dyDescent="0.2">
      <c r="F26" s="112">
        <v>5</v>
      </c>
      <c r="G26" s="113">
        <v>300</v>
      </c>
      <c r="M26" s="21"/>
      <c r="N26" s="62" t="s">
        <v>18</v>
      </c>
      <c r="O26" s="63"/>
    </row>
    <row r="27" spans="6:22" ht="26.25" x14ac:dyDescent="0.2">
      <c r="M27" s="21"/>
      <c r="N27" s="22"/>
      <c r="O27" s="23"/>
    </row>
    <row r="29" spans="6:22" x14ac:dyDescent="0.2">
      <c r="P29" s="166"/>
      <c r="Q29" s="167"/>
    </row>
    <row r="30" spans="6:22" x14ac:dyDescent="0.2">
      <c r="F30" s="20"/>
      <c r="G30" s="20"/>
      <c r="H30" s="20"/>
      <c r="I30" s="20"/>
      <c r="P30" s="167"/>
      <c r="Q30" s="167"/>
    </row>
    <row r="31" spans="6:22" ht="31.5" x14ac:dyDescent="0.2">
      <c r="F31" s="24"/>
      <c r="G31" s="24"/>
      <c r="H31" s="20"/>
      <c r="I31" s="20"/>
      <c r="P31" s="167"/>
      <c r="Q31" s="167"/>
      <c r="U31" s="19"/>
      <c r="V31" s="19"/>
    </row>
    <row r="32" spans="6:22" ht="23.25" x14ac:dyDescent="0.2">
      <c r="F32" s="25"/>
      <c r="G32" s="26"/>
      <c r="H32" s="20"/>
      <c r="I32" s="20"/>
      <c r="P32" s="167"/>
      <c r="Q32" s="167"/>
    </row>
    <row r="33" spans="2:17" ht="23.25" x14ac:dyDescent="0.2">
      <c r="F33" s="25"/>
      <c r="G33" s="26"/>
      <c r="H33" s="20"/>
      <c r="I33" s="20"/>
      <c r="P33" s="167"/>
      <c r="Q33" s="167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58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58"/>
      <c r="L45" s="8"/>
      <c r="M45" s="8"/>
      <c r="N45" s="8"/>
      <c r="P45" s="13"/>
    </row>
    <row r="46" spans="2:17" ht="15" x14ac:dyDescent="0.25">
      <c r="C46" s="8"/>
      <c r="D46" s="8"/>
      <c r="E46" s="159"/>
      <c r="F46" s="159"/>
      <c r="G46" s="159"/>
      <c r="H46" s="159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59"/>
      <c r="F47" s="159"/>
      <c r="G47" s="159"/>
      <c r="H47" s="159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5">
    <mergeCell ref="O17:O18"/>
    <mergeCell ref="P29:Q33"/>
    <mergeCell ref="K44:K45"/>
    <mergeCell ref="E46:F47"/>
    <mergeCell ref="G46:H4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1"/>
  <sheetViews>
    <sheetView zoomScale="70" zoomScaleNormal="70" workbookViewId="0">
      <selection activeCell="O32" sqref="O32"/>
    </sheetView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5.7109375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56.45" customHeight="1" x14ac:dyDescent="0.4">
      <c r="N19" s="3"/>
      <c r="O19" s="3"/>
      <c r="P19" s="179" t="s">
        <v>10</v>
      </c>
      <c r="Q19" s="180"/>
      <c r="R19" s="180"/>
      <c r="S19" s="181"/>
      <c r="T19" s="34"/>
      <c r="U19" s="35"/>
      <c r="V19" s="35"/>
      <c r="W19" s="35"/>
      <c r="X19" s="35"/>
    </row>
    <row r="20" spans="2:24" ht="30" x14ac:dyDescent="0.4">
      <c r="P20" s="171" t="s">
        <v>11</v>
      </c>
      <c r="Q20" s="172"/>
      <c r="R20" s="172"/>
      <c r="S20" s="173"/>
      <c r="T20" s="36">
        <v>800</v>
      </c>
      <c r="U20" s="35"/>
      <c r="V20" s="35"/>
      <c r="W20" s="35"/>
      <c r="X20" s="35"/>
    </row>
    <row r="21" spans="2:24" ht="30" x14ac:dyDescent="0.4">
      <c r="P21" s="171" t="s">
        <v>12</v>
      </c>
      <c r="Q21" s="172"/>
      <c r="R21" s="172"/>
      <c r="S21" s="173"/>
      <c r="T21" s="37">
        <v>0.06</v>
      </c>
      <c r="U21" s="35"/>
      <c r="V21" s="35"/>
      <c r="W21" s="35"/>
      <c r="X21" s="35"/>
    </row>
    <row r="22" spans="2:24" ht="30" x14ac:dyDescent="0.4">
      <c r="P22" s="171" t="s">
        <v>13</v>
      </c>
      <c r="Q22" s="172"/>
      <c r="R22" s="172"/>
      <c r="S22" s="173"/>
      <c r="T22" s="38">
        <v>5</v>
      </c>
      <c r="U22" s="35"/>
      <c r="V22" s="35"/>
      <c r="W22" s="35"/>
      <c r="X22" s="35"/>
    </row>
    <row r="23" spans="2:24" ht="58.9" customHeight="1" x14ac:dyDescent="0.5">
      <c r="P23" s="182" t="s">
        <v>10</v>
      </c>
      <c r="Q23" s="183"/>
      <c r="R23" s="183"/>
      <c r="S23" s="184"/>
      <c r="T23" s="39">
        <f>FV(T21,T22,0,-T20,0)</f>
        <v>1070.5804620800004</v>
      </c>
      <c r="U23" s="40"/>
      <c r="V23" s="186">
        <f>800*(1.06)^5</f>
        <v>1070.5804620800004</v>
      </c>
      <c r="W23" s="187"/>
      <c r="X23" s="187"/>
    </row>
    <row r="24" spans="2:24" ht="31.5" x14ac:dyDescent="0.5">
      <c r="P24" s="35"/>
      <c r="Q24" s="35"/>
      <c r="R24" s="35"/>
      <c r="S24" s="4"/>
      <c r="T24" s="4"/>
      <c r="U24" s="40"/>
      <c r="V24" s="40"/>
      <c r="W24" s="40"/>
      <c r="X24" s="40"/>
    </row>
    <row r="25" spans="2:24" ht="31.5" x14ac:dyDescent="0.5">
      <c r="P25" s="35"/>
      <c r="Q25" s="35"/>
      <c r="R25" s="35"/>
      <c r="S25" s="4"/>
      <c r="T25" s="4"/>
      <c r="U25" s="40"/>
      <c r="V25" s="187">
        <f>800*(1.06)^5</f>
        <v>1070.5804620800004</v>
      </c>
      <c r="W25" s="187"/>
      <c r="X25" s="187"/>
    </row>
    <row r="26" spans="2:24" ht="31.5" x14ac:dyDescent="0.5">
      <c r="P26" s="35"/>
      <c r="Q26" s="35"/>
      <c r="R26" s="35"/>
      <c r="S26" s="4"/>
      <c r="T26" s="4"/>
      <c r="U26" s="40"/>
      <c r="V26" s="187"/>
      <c r="W26" s="187"/>
      <c r="X26" s="187"/>
    </row>
    <row r="27" spans="2:24" ht="31.5" x14ac:dyDescent="0.5">
      <c r="P27" s="35"/>
      <c r="Q27" s="35"/>
      <c r="R27" s="35"/>
      <c r="S27" s="4"/>
      <c r="T27" s="4"/>
      <c r="U27" s="40"/>
      <c r="V27" s="40"/>
      <c r="W27" s="40"/>
      <c r="X27" s="40"/>
    </row>
    <row r="28" spans="2:24" ht="15" x14ac:dyDescent="0.25">
      <c r="B28" s="8"/>
      <c r="C28" s="8"/>
      <c r="D28" s="8"/>
      <c r="E28" s="8"/>
      <c r="F28" s="8"/>
      <c r="U28" s="6"/>
      <c r="V28" s="188"/>
      <c r="W28" s="188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88"/>
      <c r="W29" s="188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88"/>
      <c r="W30" s="188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5"/>
      <c r="W36" s="185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5"/>
      <c r="W37" s="185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58"/>
      <c r="L38" s="8"/>
      <c r="M38" s="8"/>
      <c r="N38" s="8"/>
      <c r="O38" s="8"/>
      <c r="P38" s="8"/>
      <c r="Q38" s="8"/>
      <c r="S38" s="13">
        <v>110000</v>
      </c>
      <c r="U38" s="6"/>
      <c r="V38" s="185"/>
      <c r="W38" s="185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58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59"/>
      <c r="F40" s="159"/>
      <c r="G40" s="159"/>
      <c r="H40" s="159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59"/>
      <c r="F41" s="159"/>
      <c r="G41" s="159"/>
      <c r="H41" s="15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2">
    <mergeCell ref="V36:W38"/>
    <mergeCell ref="K38:K39"/>
    <mergeCell ref="E40:F41"/>
    <mergeCell ref="G40:H41"/>
    <mergeCell ref="V23:X23"/>
    <mergeCell ref="V28:W30"/>
    <mergeCell ref="V25:X26"/>
    <mergeCell ref="P19:S19"/>
    <mergeCell ref="P20:S20"/>
    <mergeCell ref="P21:S21"/>
    <mergeCell ref="P22:S22"/>
    <mergeCell ref="P23:S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FirstPage</vt:lpstr>
      <vt:lpstr>Problem 4Solved  (2)</vt:lpstr>
      <vt:lpstr>Problem 4Solved </vt:lpstr>
      <vt:lpstr>Problem 4</vt:lpstr>
      <vt:lpstr>Problem 2Solved</vt:lpstr>
      <vt:lpstr>Problem 2</vt:lpstr>
      <vt:lpstr>Problem 3 Solved</vt:lpstr>
      <vt:lpstr>Problem 3</vt:lpstr>
      <vt:lpstr>Problem 1Solved</vt:lpstr>
      <vt:lpstr>Problem 1</vt:lpstr>
      <vt:lpstr>Content</vt:lpstr>
    </vt:vector>
  </TitlesOfParts>
  <Company>Seton 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Seton Hall University</dc:creator>
  <cp:lastModifiedBy>Derek Podobas</cp:lastModifiedBy>
  <cp:lastPrinted>2017-02-19T23:08:49Z</cp:lastPrinted>
  <dcterms:created xsi:type="dcterms:W3CDTF">2002-08-28T14:02:31Z</dcterms:created>
  <dcterms:modified xsi:type="dcterms:W3CDTF">2021-09-22T21:13:08Z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-1530922426</vt:i4>
  </property>
  <property fmtid="{D5CDD505-2E9C-101B-9397-08002B2CF9AE}" pid="3" name="_EmailSubject">
    <vt:lpwstr>Excel Financial Functions</vt:lpwstr>
  </property>
  <property fmtid="{D5CDD505-2E9C-101B-9397-08002B2CF9AE}" pid="4" name="_AuthorEmail">
    <vt:lpwstr>wachsmut@shu.edu</vt:lpwstr>
  </property>
  <property fmtid="{D5CDD505-2E9C-101B-9397-08002B2CF9AE}" pid="5" name="_AuthorEmailDisplayName">
    <vt:lpwstr>Bert G. Wachsmuth</vt:lpwstr>
  </property>
  <property fmtid="{D5CDD505-2E9C-101B-9397-08002B2CF9AE}" pid="6" name="_ReviewingToolsShownOnce">
    <vt:lpwstr/>
  </property>
</Properties>
</file>