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02 Test 1 F18 Archives\"/>
    </mc:Choice>
  </mc:AlternateContent>
  <bookViews>
    <workbookView showSheetTabs="0" xWindow="360" yWindow="15" windowWidth="11340" windowHeight="6540" firstSheet="4"/>
  </bookViews>
  <sheets>
    <sheet name="FirstPage" sheetId="12" r:id="rId1"/>
    <sheet name="Problem 4Solved  (2)" sheetId="18" r:id="rId2"/>
    <sheet name="Problem 4Solved " sheetId="17" r:id="rId3"/>
    <sheet name="Problem 4" sheetId="7" r:id="rId4"/>
    <sheet name="Problem 2Solved" sheetId="15" r:id="rId5"/>
    <sheet name="Problem 2" sheetId="9" r:id="rId6"/>
    <sheet name="Problem 3 Solved" sheetId="16" r:id="rId7"/>
    <sheet name="Problem 3" sheetId="10" r:id="rId8"/>
    <sheet name="Problem 1Solved" sheetId="14" r:id="rId9"/>
    <sheet name="Problem 1" sheetId="11" r:id="rId10"/>
    <sheet name="Content" sheetId="13" r:id="rId11"/>
  </sheets>
  <calcPr calcId="171027"/>
</workbook>
</file>

<file path=xl/calcChain.xml><?xml version="1.0" encoding="utf-8"?>
<calcChain xmlns="http://schemas.openxmlformats.org/spreadsheetml/2006/main">
  <c r="Q30" i="15" l="1"/>
  <c r="S30" i="15"/>
  <c r="S21" i="15" l="1"/>
  <c r="S24" i="15"/>
  <c r="Q28" i="17" l="1"/>
  <c r="Q25" i="17"/>
  <c r="S26" i="15" l="1"/>
  <c r="V25" i="14"/>
  <c r="Q19" i="18" l="1"/>
  <c r="O20" i="18" l="1"/>
  <c r="S20" i="18" s="1"/>
  <c r="N20" i="18"/>
  <c r="Q20" i="18" s="1"/>
  <c r="S19" i="18"/>
  <c r="O19" i="18"/>
  <c r="O21" i="18" s="1"/>
  <c r="N19" i="18"/>
  <c r="N21" i="18" s="1"/>
  <c r="S21" i="18" l="1"/>
  <c r="Q21" i="18"/>
  <c r="Q17" i="15"/>
  <c r="S17" i="15"/>
  <c r="O20" i="17" l="1"/>
  <c r="S20" i="17" s="1"/>
  <c r="N20" i="17"/>
  <c r="Q20" i="17" s="1"/>
  <c r="S19" i="17"/>
  <c r="S21" i="17" s="1"/>
  <c r="Q19" i="17"/>
  <c r="Q21" i="17" s="1"/>
  <c r="O19" i="17"/>
  <c r="O21" i="17" s="1"/>
  <c r="N19" i="17"/>
  <c r="N21" i="17" s="1"/>
  <c r="Q26" i="16"/>
  <c r="O26" i="16"/>
  <c r="V23" i="14"/>
  <c r="T23" i="14"/>
</calcChain>
</file>

<file path=xl/sharedStrings.xml><?xml version="1.0" encoding="utf-8"?>
<sst xmlns="http://schemas.openxmlformats.org/spreadsheetml/2006/main" count="63" uniqueCount="20">
  <si>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</si>
  <si>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Firm's Cost of Capital</t>
  </si>
  <si>
    <t>Year-End Cash Flow</t>
  </si>
  <si>
    <t>Year</t>
  </si>
  <si>
    <t>Project A</t>
  </si>
  <si>
    <t>Project B</t>
  </si>
  <si>
    <t>NPV</t>
  </si>
  <si>
    <t>PVFCF</t>
  </si>
  <si>
    <t>Project Choice</t>
  </si>
  <si>
    <t>A</t>
  </si>
  <si>
    <t>Future Value of a Single Amount</t>
  </si>
  <si>
    <t>Present value</t>
  </si>
  <si>
    <t>Interest rate</t>
  </si>
  <si>
    <t>Number of Periods</t>
  </si>
  <si>
    <t>Present Value of a Single Amount</t>
  </si>
  <si>
    <t>Future value</t>
  </si>
  <si>
    <t>End of Year</t>
  </si>
  <si>
    <t>Cash Flow</t>
  </si>
  <si>
    <t>PV</t>
  </si>
  <si>
    <t>Initial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</si>
</sst>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66"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24"/>
      <name val="FrankRuehl"/>
      <family val="2"/>
      <charset val="177"/>
    </font>
    <font>
      <sz val="24"/>
      <name val="Arial"/>
      <family val="2"/>
    </font>
    <font>
      <sz val="18"/>
      <name val="FrankRuehl"/>
      <family val="2"/>
      <charset val="177"/>
    </font>
    <font>
      <sz val="22"/>
      <name val="FrankRuehl"/>
      <family val="2"/>
      <charset val="177"/>
    </font>
    <font>
      <b/>
      <sz val="18"/>
      <name val="FrankRuehl"/>
      <family val="2"/>
      <charset val="177"/>
    </font>
    <font>
      <b/>
      <sz val="20"/>
      <name val="FrankRuehl"/>
      <family val="2"/>
      <charset val="177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80000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24"/>
      <color rgb="FFFFC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800000"/>
      <name val="Calibri"/>
      <family val="2"/>
      <scheme val="minor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FrankRuehl"/>
      <family val="2"/>
      <charset val="177"/>
    </font>
    <font>
      <b/>
      <sz val="24"/>
      <color rgb="FF800000"/>
      <name val="FrankRuehl"/>
      <family val="2"/>
      <charset val="177"/>
    </font>
    <font>
      <sz val="24"/>
      <color rgb="FF800000"/>
      <name val="Calibri"/>
      <family val="2"/>
      <scheme val="minor"/>
    </font>
    <font>
      <sz val="22"/>
      <color theme="1"/>
      <name val="FrankRuehl"/>
      <family val="2"/>
      <charset val="177"/>
    </font>
    <font>
      <sz val="18"/>
      <color theme="1"/>
      <name val="FrankRuehl"/>
      <family val="2"/>
      <charset val="177"/>
    </font>
    <font>
      <b/>
      <sz val="24"/>
      <color theme="5" tint="-0.499984740745262"/>
      <name val="FrankRuehl"/>
      <family val="2"/>
      <charset val="177"/>
    </font>
    <font>
      <b/>
      <sz val="20"/>
      <color theme="5" tint="-0.499984740745262"/>
      <name val="Times New Roman"/>
      <family val="1"/>
    </font>
    <font>
      <b/>
      <sz val="22"/>
      <color theme="5" tint="-0.499984740745262"/>
      <name val="Times New Roman"/>
      <family val="1"/>
    </font>
    <font>
      <b/>
      <sz val="20"/>
      <color theme="5" tint="-0.499984740745262"/>
      <name val="FrankRuehl"/>
      <family val="2"/>
      <charset val="177"/>
    </font>
    <font>
      <b/>
      <sz val="24"/>
      <color rgb="FFFF0000"/>
      <name val="FrankRuehl"/>
      <family val="2"/>
      <charset val="177"/>
    </font>
    <font>
      <b/>
      <sz val="22"/>
      <color rgb="FFFFC000"/>
      <name val="Times New Roman"/>
      <family val="1"/>
    </font>
    <font>
      <b/>
      <sz val="20"/>
      <color rgb="FFFFC000"/>
      <name val="Times New Roman"/>
      <family val="1"/>
    </font>
    <font>
      <b/>
      <sz val="20"/>
      <color theme="3" tint="-0.249977111117893"/>
      <name val="Times New Roman"/>
      <family val="1"/>
    </font>
    <font>
      <b/>
      <sz val="20"/>
      <color theme="1"/>
      <name val="Times New Roman"/>
      <family val="1"/>
    </font>
    <font>
      <b/>
      <sz val="20"/>
      <color theme="3" tint="-0.249977111117893"/>
      <name val="FrankRuehl"/>
      <family val="2"/>
      <charset val="177"/>
    </font>
    <font>
      <b/>
      <sz val="20"/>
      <color theme="1"/>
      <name val="FrankRuehl"/>
      <family val="2"/>
      <charset val="177"/>
    </font>
    <font>
      <sz val="28"/>
      <color theme="1"/>
      <name val="Calibri"/>
      <family val="2"/>
    </font>
    <font>
      <b/>
      <sz val="20"/>
      <color theme="2" tint="-9.9978637043366805E-2"/>
      <name val="Calibri"/>
      <family val="2"/>
    </font>
    <font>
      <b/>
      <sz val="24"/>
      <color rgb="FF800000"/>
      <name val="Calibri"/>
      <family val="2"/>
      <scheme val="minor"/>
    </font>
    <font>
      <b/>
      <sz val="24"/>
      <color theme="1"/>
      <name val="FrankRuehl"/>
      <family val="2"/>
      <charset val="177"/>
    </font>
    <font>
      <b/>
      <sz val="18"/>
      <color theme="1"/>
      <name val="FrankRuehl"/>
      <family val="2"/>
      <charset val="177"/>
    </font>
    <font>
      <b/>
      <sz val="22"/>
      <color theme="1"/>
      <name val="Times New Roman"/>
      <family val="1"/>
    </font>
    <font>
      <b/>
      <sz val="24"/>
      <color rgb="FFFFFF00"/>
      <name val="Times New Roman"/>
      <family val="1"/>
    </font>
    <font>
      <b/>
      <sz val="22"/>
      <color rgb="FF800000"/>
      <name val="FrankRuehl"/>
      <family val="2"/>
      <charset val="177"/>
    </font>
    <font>
      <sz val="24"/>
      <color rgb="FFC00000"/>
      <name val="FrankRuehl"/>
      <family val="2"/>
      <charset val="177"/>
    </font>
    <font>
      <sz val="26"/>
      <name val="FrankRuehl"/>
      <family val="2"/>
      <charset val="177"/>
    </font>
    <font>
      <sz val="26"/>
      <color theme="1"/>
      <name val="FrankRuehl"/>
      <family val="2"/>
      <charset val="177"/>
    </font>
    <font>
      <sz val="28"/>
      <color theme="1"/>
      <name val="FrankRuehl"/>
      <family val="2"/>
      <charset val="177"/>
    </font>
    <font>
      <sz val="28"/>
      <name val="FrankRuehl"/>
      <family val="2"/>
      <charset val="177"/>
    </font>
    <font>
      <b/>
      <sz val="22"/>
      <color theme="7" tint="-0.499984740745262"/>
      <name val="Times New Roman"/>
      <family val="1"/>
    </font>
    <font>
      <b/>
      <sz val="24"/>
      <color theme="3" tint="-0.499984740745262"/>
      <name val="FrankRuehl"/>
      <family val="2"/>
      <charset val="177"/>
    </font>
    <font>
      <sz val="26"/>
      <name val="Times New Roman"/>
      <family val="1"/>
    </font>
    <font>
      <sz val="28"/>
      <name val="Times New Roman"/>
      <family val="1"/>
    </font>
    <font>
      <b/>
      <sz val="18"/>
      <color rgb="FF800000"/>
      <name val="FrankRuehl"/>
      <family val="2"/>
      <charset val="177"/>
    </font>
    <font>
      <sz val="10"/>
      <name val="Arial"/>
      <family val="2"/>
    </font>
    <font>
      <sz val="18"/>
      <color rgb="FFC00000"/>
      <name val="FrankRuehl"/>
      <family val="2"/>
      <charset val="177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2" borderId="0" xfId="0" applyFill="1"/>
    <xf numFmtId="0" fontId="0" fillId="3" borderId="0" xfId="0" applyFill="1"/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0" fillId="3" borderId="1" xfId="0" applyFill="1" applyBorder="1"/>
    <xf numFmtId="0" fontId="17" fillId="3" borderId="0" xfId="0" applyFont="1" applyFill="1"/>
    <xf numFmtId="0" fontId="18" fillId="3" borderId="0" xfId="0" applyFont="1" applyFill="1" applyAlignment="1">
      <alignment vertical="center"/>
    </xf>
    <xf numFmtId="0" fontId="19" fillId="3" borderId="0" xfId="0" applyFont="1" applyFill="1"/>
    <xf numFmtId="3" fontId="20" fillId="3" borderId="0" xfId="0" applyNumberFormat="1" applyFont="1" applyFill="1" applyAlignment="1">
      <alignment vertical="center"/>
    </xf>
    <xf numFmtId="164" fontId="21" fillId="3" borderId="0" xfId="0" applyNumberFormat="1" applyFont="1" applyFill="1" applyAlignment="1">
      <alignment vertical="center"/>
    </xf>
    <xf numFmtId="164" fontId="21" fillId="3" borderId="0" xfId="0" applyNumberFormat="1" applyFont="1" applyFill="1" applyAlignment="1">
      <alignment horizontal="center" vertical="center"/>
    </xf>
    <xf numFmtId="0" fontId="22" fillId="3" borderId="0" xfId="0" applyFont="1" applyFill="1"/>
    <xf numFmtId="0" fontId="19" fillId="3" borderId="0" xfId="0" applyFont="1" applyFill="1" applyAlignment="1">
      <alignment horizontal="center" vertical="center"/>
    </xf>
    <xf numFmtId="0" fontId="17" fillId="3" borderId="0" xfId="0" applyFont="1" applyFill="1" applyAlignment="1"/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24" fillId="3" borderId="0" xfId="0" applyFont="1" applyFill="1" applyAlignment="1">
      <alignment horizontal="center" vertical="center"/>
    </xf>
    <xf numFmtId="0" fontId="14" fillId="3" borderId="0" xfId="0" applyFont="1" applyFill="1"/>
    <xf numFmtId="2" fontId="25" fillId="3" borderId="0" xfId="0" applyNumberFormat="1" applyFont="1" applyFill="1" applyAlignment="1">
      <alignment vertical="center"/>
    </xf>
    <xf numFmtId="0" fontId="0" fillId="3" borderId="0" xfId="0" applyFill="1" applyBorder="1"/>
    <xf numFmtId="0" fontId="26" fillId="3" borderId="0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8" fontId="27" fillId="3" borderId="2" xfId="0" applyNumberFormat="1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6" fontId="26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/>
    <xf numFmtId="6" fontId="29" fillId="3" borderId="1" xfId="0" applyNumberFormat="1" applyFont="1" applyFill="1" applyBorder="1" applyAlignment="1" applyProtection="1">
      <alignment horizontal="center" vertical="center"/>
      <protection locked="0"/>
    </xf>
    <xf numFmtId="9" fontId="29" fillId="3" borderId="1" xfId="0" applyNumberFormat="1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8" fontId="27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9" fillId="3" borderId="0" xfId="0" applyFont="1" applyFill="1"/>
    <xf numFmtId="6" fontId="30" fillId="3" borderId="1" xfId="0" applyNumberFormat="1" applyFont="1" applyFill="1" applyBorder="1" applyAlignment="1" applyProtection="1">
      <alignment horizontal="center" vertical="center"/>
      <protection locked="0"/>
    </xf>
    <xf numFmtId="9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8" fontId="31" fillId="3" borderId="1" xfId="0" applyNumberFormat="1" applyFont="1" applyFill="1" applyBorder="1" applyAlignment="1" applyProtection="1">
      <alignment vertical="center"/>
      <protection locked="0"/>
    </xf>
    <xf numFmtId="0" fontId="32" fillId="3" borderId="0" xfId="0" applyFont="1" applyFill="1"/>
    <xf numFmtId="6" fontId="33" fillId="3" borderId="1" xfId="0" applyNumberFormat="1" applyFont="1" applyFill="1" applyBorder="1" applyAlignment="1" applyProtection="1">
      <alignment horizontal="center" vertical="center"/>
      <protection locked="0"/>
    </xf>
    <xf numFmtId="8" fontId="8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6" fontId="34" fillId="3" borderId="1" xfId="0" applyNumberFormat="1" applyFont="1" applyFill="1" applyBorder="1" applyAlignment="1" applyProtection="1">
      <alignment horizontal="center" vertical="center"/>
      <protection locked="0"/>
    </xf>
    <xf numFmtId="9" fontId="34" fillId="3" borderId="1" xfId="0" applyNumberFormat="1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6" fontId="34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1" fillId="3" borderId="0" xfId="0" applyFont="1" applyFill="1" applyBorder="1"/>
    <xf numFmtId="0" fontId="11" fillId="3" borderId="3" xfId="0" applyFont="1" applyFill="1" applyBorder="1"/>
    <xf numFmtId="9" fontId="33" fillId="4" borderId="4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9" fontId="33" fillId="3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Border="1"/>
    <xf numFmtId="0" fontId="8" fillId="3" borderId="3" xfId="0" applyFont="1" applyFill="1" applyBorder="1"/>
    <xf numFmtId="0" fontId="30" fillId="3" borderId="1" xfId="0" applyFont="1" applyFill="1" applyBorder="1" applyAlignment="1">
      <alignment horizontal="center" vertical="center"/>
    </xf>
    <xf numFmtId="9" fontId="30" fillId="3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8" fontId="3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2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3" borderId="1" xfId="0" applyFont="1" applyFill="1" applyBorder="1" applyAlignment="1" applyProtection="1">
      <alignment horizontal="center" vertical="center"/>
      <protection locked="0"/>
    </xf>
    <xf numFmtId="3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quotePrefix="1" applyFont="1" applyFill="1" applyBorder="1"/>
    <xf numFmtId="38" fontId="37" fillId="3" borderId="0" xfId="0" applyNumberFormat="1" applyFont="1" applyFill="1" applyBorder="1" applyAlignment="1">
      <alignment horizontal="center" vertical="center"/>
    </xf>
    <xf numFmtId="38" fontId="36" fillId="3" borderId="0" xfId="0" applyNumberFormat="1" applyFont="1" applyFill="1" applyBorder="1" applyAlignment="1">
      <alignment horizontal="center" vertical="center"/>
    </xf>
    <xf numFmtId="2" fontId="3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8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vertical="top"/>
    </xf>
    <xf numFmtId="0" fontId="4" fillId="3" borderId="0" xfId="0" applyFont="1" applyFill="1" applyAlignment="1">
      <alignment horizontal="right"/>
    </xf>
    <xf numFmtId="0" fontId="3" fillId="3" borderId="0" xfId="0" quotePrefix="1" applyFont="1" applyFill="1"/>
    <xf numFmtId="10" fontId="2" fillId="3" borderId="0" xfId="0" applyNumberFormat="1" applyFont="1" applyFill="1"/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0" fontId="2" fillId="3" borderId="0" xfId="0" applyNumberFormat="1" applyFont="1" applyFill="1" applyAlignment="1">
      <alignment wrapText="1"/>
    </xf>
    <xf numFmtId="0" fontId="3" fillId="3" borderId="0" xfId="0" applyFont="1" applyFill="1"/>
    <xf numFmtId="8" fontId="1" fillId="3" borderId="0" xfId="0" applyNumberFormat="1" applyFont="1" applyFill="1" applyAlignment="1">
      <alignment vertical="top"/>
    </xf>
    <xf numFmtId="0" fontId="2" fillId="3" borderId="0" xfId="0" applyFont="1" applyFill="1" applyAlignment="1"/>
    <xf numFmtId="0" fontId="3" fillId="3" borderId="0" xfId="0" applyFont="1" applyFill="1" applyAlignment="1">
      <alignment horizontal="right" wrapText="1"/>
    </xf>
    <xf numFmtId="10" fontId="4" fillId="3" borderId="0" xfId="0" applyNumberFormat="1" applyFont="1" applyFill="1"/>
    <xf numFmtId="0" fontId="3" fillId="3" borderId="0" xfId="0" quotePrefix="1" applyFont="1" applyFill="1" applyAlignment="1">
      <alignment horizontal="right"/>
    </xf>
    <xf numFmtId="8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/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 applyProtection="1">
      <alignment horizontal="center" vertical="center"/>
      <protection locked="0"/>
    </xf>
    <xf numFmtId="2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8" fontId="52" fillId="9" borderId="1" xfId="0" applyNumberFormat="1" applyFont="1" applyFill="1" applyBorder="1" applyAlignment="1" applyProtection="1">
      <alignment horizontal="center" vertical="center" wrapText="1"/>
      <protection locked="0"/>
    </xf>
    <xf numFmtId="8" fontId="54" fillId="3" borderId="1" xfId="0" applyNumberFormat="1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6" fontId="56" fillId="3" borderId="1" xfId="0" applyNumberFormat="1" applyFont="1" applyFill="1" applyBorder="1" applyAlignment="1">
      <alignment horizontal="center" vertical="center"/>
    </xf>
    <xf numFmtId="9" fontId="57" fillId="4" borderId="4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 applyProtection="1">
      <alignment horizontal="center" vertical="center"/>
      <protection locked="0"/>
    </xf>
    <xf numFmtId="3" fontId="58" fillId="3" borderId="1" xfId="0" applyNumberFormat="1" applyFont="1" applyFill="1" applyBorder="1" applyAlignment="1" applyProtection="1">
      <alignment horizontal="center" vertical="center"/>
      <protection locked="0"/>
    </xf>
    <xf numFmtId="3" fontId="58" fillId="3" borderId="1" xfId="0" applyNumberFormat="1" applyFont="1" applyFill="1" applyBorder="1" applyAlignment="1" applyProtection="1">
      <alignment horizontal="center" vertical="center" wrapText="1"/>
      <protection locked="0"/>
    </xf>
    <xf numFmtId="38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38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38" fontId="38" fillId="11" borderId="1" xfId="0" applyNumberFormat="1" applyFont="1" applyFill="1" applyBorder="1" applyAlignment="1" applyProtection="1">
      <alignment horizontal="center" vertical="center" wrapText="1"/>
      <protection locked="0"/>
    </xf>
    <xf numFmtId="38" fontId="36" fillId="4" borderId="1" xfId="0" applyNumberFormat="1" applyFont="1" applyFill="1" applyBorder="1" applyAlignment="1" applyProtection="1">
      <alignment horizontal="center" vertical="center" wrapText="1"/>
      <protection locked="0"/>
    </xf>
    <xf numFmtId="8" fontId="3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9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38" fontId="36" fillId="1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13" borderId="1" xfId="0" applyNumberFormat="1" applyFont="1" applyFill="1" applyBorder="1" applyAlignment="1" applyProtection="1">
      <alignment horizontal="center" vertical="center"/>
      <protection locked="0"/>
    </xf>
    <xf numFmtId="38" fontId="6" fillId="13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14" borderId="1" xfId="0" applyNumberFormat="1" applyFont="1" applyFill="1" applyBorder="1" applyAlignment="1" applyProtection="1">
      <alignment horizontal="center" vertical="center"/>
      <protection locked="0"/>
    </xf>
    <xf numFmtId="38" fontId="6" fillId="14" borderId="1" xfId="0" applyNumberFormat="1" applyFont="1" applyFill="1" applyBorder="1" applyAlignment="1" applyProtection="1">
      <alignment horizontal="center" vertical="center" wrapText="1"/>
      <protection locked="0"/>
    </xf>
    <xf numFmtId="38" fontId="40" fillId="5" borderId="1" xfId="0" applyNumberFormat="1" applyFont="1" applyFill="1" applyBorder="1" applyAlignment="1">
      <alignment horizontal="center" vertical="center"/>
    </xf>
    <xf numFmtId="38" fontId="51" fillId="13" borderId="1" xfId="0" applyNumberFormat="1" applyFont="1" applyFill="1" applyBorder="1" applyAlignment="1">
      <alignment horizontal="center" vertical="center"/>
    </xf>
    <xf numFmtId="38" fontId="37" fillId="4" borderId="1" xfId="0" applyNumberFormat="1" applyFont="1" applyFill="1" applyBorder="1" applyAlignment="1">
      <alignment horizontal="center" vertical="center"/>
    </xf>
    <xf numFmtId="38" fontId="41" fillId="6" borderId="1" xfId="0" applyNumberFormat="1" applyFont="1" applyFill="1" applyBorder="1" applyAlignment="1">
      <alignment horizontal="center" vertical="center"/>
    </xf>
    <xf numFmtId="38" fontId="43" fillId="14" borderId="1" xfId="0" applyNumberFormat="1" applyFont="1" applyFill="1" applyBorder="1" applyAlignment="1">
      <alignment horizontal="center" vertical="center"/>
    </xf>
    <xf numFmtId="38" fontId="37" fillId="12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46" fillId="3" borderId="0" xfId="0" applyFont="1" applyFill="1" applyAlignment="1">
      <alignment vertical="center"/>
    </xf>
    <xf numFmtId="8" fontId="61" fillId="3" borderId="0" xfId="0" applyNumberFormat="1" applyFont="1" applyFill="1" applyBorder="1"/>
    <xf numFmtId="8" fontId="62" fillId="3" borderId="0" xfId="0" applyNumberFormat="1" applyFont="1" applyFill="1" applyBorder="1" applyAlignment="1">
      <alignment horizontal="center" vertical="center"/>
    </xf>
    <xf numFmtId="164" fontId="61" fillId="3" borderId="0" xfId="0" applyNumberFormat="1" applyFont="1" applyFill="1" applyBorder="1" applyAlignment="1">
      <alignment horizontal="center" vertical="center"/>
    </xf>
    <xf numFmtId="0" fontId="64" fillId="2" borderId="0" xfId="0" applyFont="1" applyFill="1"/>
    <xf numFmtId="40" fontId="6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42" fillId="3" borderId="5" xfId="0" applyFont="1" applyFill="1" applyBorder="1" applyAlignment="1">
      <alignment horizontal="center" vertical="top"/>
    </xf>
    <xf numFmtId="0" fontId="42" fillId="3" borderId="6" xfId="0" applyFont="1" applyFill="1" applyBorder="1" applyAlignment="1">
      <alignment horizontal="center" vertical="top"/>
    </xf>
    <xf numFmtId="0" fontId="43" fillId="3" borderId="5" xfId="0" applyFont="1" applyFill="1" applyBorder="1" applyAlignment="1">
      <alignment horizontal="center"/>
    </xf>
    <xf numFmtId="0" fontId="43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44" fillId="3" borderId="5" xfId="0" applyFont="1" applyFill="1" applyBorder="1" applyAlignment="1">
      <alignment horizontal="center" vertical="top"/>
    </xf>
    <xf numFmtId="0" fontId="44" fillId="3" borderId="6" xfId="0" applyFont="1" applyFill="1" applyBorder="1" applyAlignment="1">
      <alignment horizontal="center" vertical="top"/>
    </xf>
    <xf numFmtId="0" fontId="45" fillId="3" borderId="5" xfId="0" applyFont="1" applyFill="1" applyBorder="1" applyAlignment="1">
      <alignment horizontal="center"/>
    </xf>
    <xf numFmtId="0" fontId="45" fillId="3" borderId="6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right" vertical="center"/>
    </xf>
    <xf numFmtId="0" fontId="34" fillId="3" borderId="6" xfId="0" applyFont="1" applyFill="1" applyBorder="1" applyAlignment="1">
      <alignment horizontal="right" vertical="center"/>
    </xf>
    <xf numFmtId="8" fontId="53" fillId="8" borderId="10" xfId="0" applyNumberFormat="1" applyFont="1" applyFill="1" applyBorder="1" applyAlignment="1" applyProtection="1">
      <alignment horizontal="center" vertical="center"/>
      <protection locked="0"/>
    </xf>
    <xf numFmtId="8" fontId="53" fillId="8" borderId="0" xfId="0" applyNumberFormat="1" applyFont="1" applyFill="1" applyBorder="1" applyAlignment="1" applyProtection="1">
      <alignment horizontal="center" vertical="center"/>
      <protection locked="0"/>
    </xf>
    <xf numFmtId="8" fontId="63" fillId="8" borderId="10" xfId="0" applyNumberFormat="1" applyFont="1" applyFill="1" applyBorder="1" applyAlignment="1" applyProtection="1">
      <alignment horizontal="center" vertical="center"/>
      <protection locked="0"/>
    </xf>
    <xf numFmtId="8" fontId="63" fillId="8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right" vertical="center"/>
    </xf>
    <xf numFmtId="0" fontId="30" fillId="3" borderId="7" xfId="0" applyFont="1" applyFill="1" applyBorder="1" applyAlignment="1">
      <alignment horizontal="right" vertical="center"/>
    </xf>
    <xf numFmtId="0" fontId="30" fillId="3" borderId="6" xfId="0" applyFont="1" applyFill="1" applyBorder="1" applyAlignment="1">
      <alignment horizontal="right" vertical="center"/>
    </xf>
    <xf numFmtId="0" fontId="33" fillId="3" borderId="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164" fontId="60" fillId="8" borderId="0" xfId="0" applyNumberFormat="1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49" fillId="4" borderId="7" xfId="0" applyFont="1" applyFill="1" applyBorder="1" applyAlignment="1">
      <alignment horizontal="center" vertical="center" wrapText="1"/>
    </xf>
    <xf numFmtId="0" fontId="49" fillId="4" borderId="6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164" fontId="48" fillId="3" borderId="0" xfId="0" applyNumberFormat="1" applyFont="1" applyFill="1" applyAlignment="1">
      <alignment horizontal="center" vertical="center"/>
    </xf>
    <xf numFmtId="8" fontId="31" fillId="8" borderId="10" xfId="0" applyNumberFormat="1" applyFont="1" applyFill="1" applyBorder="1" applyAlignment="1" applyProtection="1">
      <alignment horizontal="center" vertical="center"/>
      <protection locked="0"/>
    </xf>
    <xf numFmtId="8" fontId="31" fillId="8" borderId="0" xfId="0" applyNumberFormat="1" applyFont="1" applyFill="1" applyBorder="1" applyAlignment="1" applyProtection="1">
      <alignment horizontal="center" vertical="center"/>
      <protection locked="0"/>
    </xf>
    <xf numFmtId="3" fontId="48" fillId="3" borderId="0" xfId="0" applyNumberFormat="1" applyFont="1" applyFill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Problem 1Solved'!A1"/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Problem 3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FirstPage!A1"/><Relationship Id="rId5" Type="http://schemas.openxmlformats.org/officeDocument/2006/relationships/hyperlink" Target="#'Problem 4'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roblem 4Solved '!A1"/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roblem 1Solved'!A1"/><Relationship Id="rId1" Type="http://schemas.openxmlformats.org/officeDocument/2006/relationships/hyperlink" Target="#'Problem 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Problem 2Solved'!A1"/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Solved'!A1"/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588285</xdr:colOff>
      <xdr:row>30</xdr:row>
      <xdr:rowOff>84816</xdr:rowOff>
    </xdr:from>
    <xdr:to>
      <xdr:col>28</xdr:col>
      <xdr:colOff>385103</xdr:colOff>
      <xdr:row>35</xdr:row>
      <xdr:rowOff>15850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859785" y="4847316"/>
          <a:ext cx="3416318" cy="72478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</a:rPr>
            <a:t>Click</a:t>
          </a:r>
          <a:r>
            <a:rPr lang="en-US" sz="2800" baseline="0">
              <a:solidFill>
                <a:schemeClr val="tx1"/>
              </a:solidFill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</a:rPr>
            <a:t>Here</a:t>
          </a:r>
          <a:r>
            <a:rPr lang="en-US" sz="2800">
              <a:solidFill>
                <a:schemeClr val="tx1"/>
              </a:solidFill>
            </a:rPr>
            <a:t> to Start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142875</xdr:rowOff>
    </xdr:from>
    <xdr:to>
      <xdr:col>6</xdr:col>
      <xdr:colOff>219075</xdr:colOff>
      <xdr:row>10</xdr:row>
      <xdr:rowOff>57150</xdr:rowOff>
    </xdr:to>
    <xdr:pic>
      <xdr:nvPicPr>
        <xdr:cNvPr id="1042" name="Picture 10" descr="Picturelogo1.pn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5"/>
          <a:ext cx="32480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227238</xdr:colOff>
      <xdr:row>8</xdr:row>
      <xdr:rowOff>15149</xdr:rowOff>
    </xdr:from>
    <xdr:to>
      <xdr:col>5</xdr:col>
      <xdr:colOff>512988</xdr:colOff>
      <xdr:row>10</xdr:row>
      <xdr:rowOff>22224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59063" y="1320074"/>
          <a:ext cx="2774950" cy="34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20</xdr:col>
      <xdr:colOff>269875</xdr:colOff>
      <xdr:row>10</xdr:row>
      <xdr:rowOff>69391</xdr:rowOff>
    </xdr:from>
    <xdr:to>
      <xdr:col>30</xdr:col>
      <xdr:colOff>555625</xdr:colOff>
      <xdr:row>25</xdr:row>
      <xdr:rowOff>127000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34875" y="1656891"/>
          <a:ext cx="6318250" cy="2438859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</a:rPr>
            <a:t> </a:t>
          </a:r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Sample Problems</a:t>
          </a: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Set </a:t>
          </a:r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4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NPV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525235</xdr:colOff>
      <xdr:row>10</xdr:row>
      <xdr:rowOff>3266</xdr:rowOff>
    </xdr:from>
    <xdr:to>
      <xdr:col>11</xdr:col>
      <xdr:colOff>43526</xdr:colOff>
      <xdr:row>20</xdr:row>
      <xdr:rowOff>15875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544285" y="1590766"/>
          <a:ext cx="6214383" cy="22827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Jane Farber places $800 in savings account paying 6% interest compounded annually. </a:t>
          </a:r>
        </a:p>
        <a:p>
          <a:endParaRPr lang="en-US" sz="20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She wants to know how much money will be in the account at the end of five years.</a:t>
          </a:r>
        </a:p>
      </xdr:txBody>
    </xdr:sp>
    <xdr:clientData/>
  </xdr:twoCellAnchor>
  <xdr:twoCellAnchor>
    <xdr:from>
      <xdr:col>0</xdr:col>
      <xdr:colOff>548369</xdr:colOff>
      <xdr:row>2</xdr:row>
      <xdr:rowOff>2720</xdr:rowOff>
    </xdr:from>
    <xdr:to>
      <xdr:col>2</xdr:col>
      <xdr:colOff>556533</xdr:colOff>
      <xdr:row>7</xdr:row>
      <xdr:rowOff>130629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57894" y="338000"/>
          <a:ext cx="1257844" cy="9661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474889</xdr:colOff>
      <xdr:row>10</xdr:row>
      <xdr:rowOff>54429</xdr:rowOff>
    </xdr:from>
    <xdr:to>
      <xdr:col>15</xdr:col>
      <xdr:colOff>563313</xdr:colOff>
      <xdr:row>14</xdr:row>
      <xdr:rowOff>23222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345714" y="1705429"/>
          <a:ext cx="2574471" cy="6386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568778</xdr:colOff>
      <xdr:row>10</xdr:row>
      <xdr:rowOff>31750</xdr:rowOff>
    </xdr:from>
    <xdr:to>
      <xdr:col>11</xdr:col>
      <xdr:colOff>600075</xdr:colOff>
      <xdr:row>38</xdr:row>
      <xdr:rowOff>10886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flipH="1">
          <a:off x="7302953" y="1619250"/>
          <a:ext cx="31297" cy="734513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340179</xdr:colOff>
      <xdr:row>23</xdr:row>
      <xdr:rowOff>273503</xdr:rowOff>
    </xdr:from>
    <xdr:to>
      <xdr:col>21</xdr:col>
      <xdr:colOff>153762</xdr:colOff>
      <xdr:row>30</xdr:row>
      <xdr:rowOff>174621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9846129" y="5121728"/>
          <a:ext cx="6458857" cy="2307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600"/>
            </a:lnSpc>
          </a:pPr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In Excel,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t</a:t>
          </a:r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he minus sign must be inserted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before the amount of Present Value because it is an outflow (deposit).</a:t>
          </a:r>
        </a:p>
        <a:p>
          <a:pPr>
            <a:lnSpc>
              <a:spcPts val="2600"/>
            </a:lnSpc>
          </a:pPr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pPr>
            <a:lnSpc>
              <a:spcPts val="2500"/>
            </a:lnSpc>
          </a:pP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Also, 0 is inserted as a Payment and is inserted as the type because this is  a  discrete not cumulative distribution.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18</xdr:col>
      <xdr:colOff>996950</xdr:colOff>
      <xdr:row>10</xdr:row>
      <xdr:rowOff>111125</xdr:rowOff>
    </xdr:from>
    <xdr:to>
      <xdr:col>21</xdr:col>
      <xdr:colOff>259894</xdr:colOff>
      <xdr:row>14</xdr:row>
      <xdr:rowOff>79770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3462000" y="1698625"/>
          <a:ext cx="2523671" cy="613227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To Answer</a:t>
          </a:r>
        </a:p>
      </xdr:txBody>
    </xdr:sp>
    <xdr:clientData/>
  </xdr:twoCellAnchor>
  <xdr:twoCellAnchor>
    <xdr:from>
      <xdr:col>8</xdr:col>
      <xdr:colOff>174625</xdr:colOff>
      <xdr:row>1</xdr:row>
      <xdr:rowOff>79375</xdr:rowOff>
    </xdr:from>
    <xdr:to>
      <xdr:col>15</xdr:col>
      <xdr:colOff>346092</xdr:colOff>
      <xdr:row>6</xdr:row>
      <xdr:rowOff>110218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229225" y="244475"/>
          <a:ext cx="5464175" cy="8563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1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2</xdr:row>
      <xdr:rowOff>84906</xdr:rowOff>
    </xdr:from>
    <xdr:to>
      <xdr:col>24</xdr:col>
      <xdr:colOff>30483</xdr:colOff>
      <xdr:row>8</xdr:row>
      <xdr:rowOff>137159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/>
      </xdr:nvSpPr>
      <xdr:spPr>
        <a:xfrm>
          <a:off x="7726680" y="420186"/>
          <a:ext cx="7299960" cy="10580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Content</a:t>
          </a:r>
        </a:p>
      </xdr:txBody>
    </xdr:sp>
    <xdr:clientData/>
  </xdr:twoCellAnchor>
  <xdr:twoCellAnchor>
    <xdr:from>
      <xdr:col>11</xdr:col>
      <xdr:colOff>37283</xdr:colOff>
      <xdr:row>22</xdr:row>
      <xdr:rowOff>137975</xdr:rowOff>
    </xdr:from>
    <xdr:to>
      <xdr:col>18</xdr:col>
      <xdr:colOff>302444</xdr:colOff>
      <xdr:row>28</xdr:row>
      <xdr:rowOff>129000</xdr:rowOff>
    </xdr:to>
    <xdr:sp macro="" textlink="">
      <xdr:nvSpPr>
        <xdr:cNvPr id="25" name="Rounded Rectangl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6673033" y="4265475"/>
          <a:ext cx="4487911" cy="9435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</a:t>
          </a:r>
          <a:endParaRPr lang="en-US" sz="3600" b="1">
            <a:solidFill>
              <a:schemeClr val="accent2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11</xdr:col>
      <xdr:colOff>74658</xdr:colOff>
      <xdr:row>30</xdr:row>
      <xdr:rowOff>110128</xdr:rowOff>
    </xdr:from>
    <xdr:to>
      <xdr:col>18</xdr:col>
      <xdr:colOff>339819</xdr:colOff>
      <xdr:row>36</xdr:row>
      <xdr:rowOff>79376</xdr:rowOff>
    </xdr:to>
    <xdr:sp macro="" textlink="">
      <xdr:nvSpPr>
        <xdr:cNvPr id="26" name="Rounded 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/>
      </xdr:nvSpPr>
      <xdr:spPr>
        <a:xfrm>
          <a:off x="6710408" y="5507628"/>
          <a:ext cx="4487911" cy="92174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</a:t>
          </a:r>
          <a:endParaRPr lang="en-US" sz="3600" b="1">
            <a:solidFill>
              <a:schemeClr val="accent2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19</xdr:col>
      <xdr:colOff>109671</xdr:colOff>
      <xdr:row>23</xdr:row>
      <xdr:rowOff>31750</xdr:rowOff>
    </xdr:from>
    <xdr:to>
      <xdr:col>26</xdr:col>
      <xdr:colOff>374832</xdr:colOff>
      <xdr:row>28</xdr:row>
      <xdr:rowOff>89642</xdr:rowOff>
    </xdr:to>
    <xdr:sp macro="" textlink="">
      <xdr:nvSpPr>
        <xdr:cNvPr id="27" name="Rounded Rectangle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/>
      </xdr:nvSpPr>
      <xdr:spPr>
        <a:xfrm>
          <a:off x="11571421" y="4318000"/>
          <a:ext cx="4487911" cy="851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</a:t>
          </a:r>
          <a:endParaRPr lang="en-US" sz="3600" b="1">
            <a:solidFill>
              <a:schemeClr val="accent2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 editAs="oneCell">
    <xdr:from>
      <xdr:col>26</xdr:col>
      <xdr:colOff>209550</xdr:colOff>
      <xdr:row>1</xdr:row>
      <xdr:rowOff>85725</xdr:rowOff>
    </xdr:from>
    <xdr:to>
      <xdr:col>31</xdr:col>
      <xdr:colOff>400050</xdr:colOff>
      <xdr:row>11</xdr:row>
      <xdr:rowOff>0</xdr:rowOff>
    </xdr:to>
    <xdr:pic>
      <xdr:nvPicPr>
        <xdr:cNvPr id="10261" name="Picture 27" descr="Picturelogo1.png">
          <a:extLst>
            <a:ext uri="{FF2B5EF4-FFF2-40B4-BE49-F238E27FC236}">
              <a16:creationId xmlns:a16="http://schemas.microsoft.com/office/drawing/2014/main" id="{00000000-0008-0000-0A00-000015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247650"/>
          <a:ext cx="3238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488496</xdr:colOff>
      <xdr:row>8</xdr:row>
      <xdr:rowOff>59871</xdr:rowOff>
    </xdr:from>
    <xdr:to>
      <xdr:col>31</xdr:col>
      <xdr:colOff>153761</xdr:colOff>
      <xdr:row>9</xdr:row>
      <xdr:rowOff>141514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/>
      </xdr:nvSpPr>
      <xdr:spPr>
        <a:xfrm>
          <a:off x="16347621" y="1583871"/>
          <a:ext cx="2713265" cy="272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19</xdr:col>
      <xdr:colOff>133620</xdr:colOff>
      <xdr:row>30</xdr:row>
      <xdr:rowOff>152128</xdr:rowOff>
    </xdr:from>
    <xdr:to>
      <xdr:col>26</xdr:col>
      <xdr:colOff>398781</xdr:colOff>
      <xdr:row>36</xdr:row>
      <xdr:rowOff>111125</xdr:rowOff>
    </xdr:to>
    <xdr:sp macro="" textlink="">
      <xdr:nvSpPr>
        <xdr:cNvPr id="30" name="Rounded Rectangle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/>
      </xdr:nvSpPr>
      <xdr:spPr>
        <a:xfrm>
          <a:off x="11595370" y="5549628"/>
          <a:ext cx="4487911" cy="91149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4 </a:t>
          </a:r>
          <a:endParaRPr lang="en-US" sz="3600" b="1">
            <a:solidFill>
              <a:schemeClr val="accent2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261257</xdr:colOff>
      <xdr:row>1</xdr:row>
      <xdr:rowOff>4536</xdr:rowOff>
    </xdr:from>
    <xdr:to>
      <xdr:col>4</xdr:col>
      <xdr:colOff>447702</xdr:colOff>
      <xdr:row>9</xdr:row>
      <xdr:rowOff>0</xdr:rowOff>
    </xdr:to>
    <xdr:sp macro="" textlink="">
      <xdr:nvSpPr>
        <xdr:cNvPr id="34" name="Left Arrow 3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/>
      </xdr:nvSpPr>
      <xdr:spPr>
        <a:xfrm>
          <a:off x="1510937" y="172176"/>
          <a:ext cx="1445623" cy="133658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14</xdr:col>
      <xdr:colOff>476520</xdr:colOff>
      <xdr:row>13</xdr:row>
      <xdr:rowOff>66403</xdr:rowOff>
    </xdr:from>
    <xdr:to>
      <xdr:col>22</xdr:col>
      <xdr:colOff>138431</xdr:colOff>
      <xdr:row>19</xdr:row>
      <xdr:rowOff>25400</xdr:rowOff>
    </xdr:to>
    <xdr:sp macro="" textlink="">
      <xdr:nvSpPr>
        <xdr:cNvPr id="10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922020" y="2130153"/>
          <a:ext cx="4487911" cy="911497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Examples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393247</xdr:colOff>
      <xdr:row>1</xdr:row>
      <xdr:rowOff>76201</xdr:rowOff>
    </xdr:from>
    <xdr:to>
      <xdr:col>3</xdr:col>
      <xdr:colOff>565191</xdr:colOff>
      <xdr:row>7</xdr:row>
      <xdr:rowOff>54429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3797" y="238126"/>
          <a:ext cx="1353044" cy="94977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384175</xdr:colOff>
      <xdr:row>9</xdr:row>
      <xdr:rowOff>50800</xdr:rowOff>
    </xdr:from>
    <xdr:to>
      <xdr:col>9</xdr:col>
      <xdr:colOff>409575</xdr:colOff>
      <xdr:row>12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74725" y="1508125"/>
          <a:ext cx="47498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11</xdr:col>
      <xdr:colOff>53975</xdr:colOff>
      <xdr:row>1</xdr:row>
      <xdr:rowOff>127000</xdr:rowOff>
    </xdr:from>
    <xdr:to>
      <xdr:col>16</xdr:col>
      <xdr:colOff>101605</xdr:colOff>
      <xdr:row>6</xdr:row>
      <xdr:rowOff>148365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0025" y="288925"/>
          <a:ext cx="5667380" cy="8309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4 Solved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13</xdr:col>
      <xdr:colOff>717548</xdr:colOff>
      <xdr:row>24</xdr:row>
      <xdr:rowOff>234950</xdr:rowOff>
    </xdr:from>
    <xdr:to>
      <xdr:col>16</xdr:col>
      <xdr:colOff>114299</xdr:colOff>
      <xdr:row>27</xdr:row>
      <xdr:rowOff>101600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747248" y="6626225"/>
          <a:ext cx="2482851" cy="828675"/>
        </a:xfrm>
        <a:prstGeom prst="wedgeRoundRectCallout">
          <a:avLst>
            <a:gd name="adj1" fmla="val -48104"/>
            <a:gd name="adj2" fmla="val -1204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This project has the higher NPV</a:t>
          </a:r>
        </a:p>
      </xdr:txBody>
    </xdr:sp>
    <xdr:clientData/>
  </xdr:twoCellAnchor>
  <xdr:twoCellAnchor>
    <xdr:from>
      <xdr:col>16</xdr:col>
      <xdr:colOff>241300</xdr:colOff>
      <xdr:row>15</xdr:row>
      <xdr:rowOff>304800</xdr:rowOff>
    </xdr:from>
    <xdr:to>
      <xdr:col>18</xdr:col>
      <xdr:colOff>1168400</xdr:colOff>
      <xdr:row>17</xdr:row>
      <xdr:rowOff>190500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357100" y="3705225"/>
          <a:ext cx="2651125" cy="5524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tx2">
                  <a:lumMod val="50000"/>
                </a:schemeClr>
              </a:solidFill>
            </a:rPr>
            <a:t>Long</a:t>
          </a:r>
          <a:r>
            <a:rPr lang="en-US" sz="2000" b="1" baseline="0">
              <a:solidFill>
                <a:schemeClr val="tx2">
                  <a:lumMod val="50000"/>
                </a:schemeClr>
              </a:solidFill>
            </a:rPr>
            <a:t> Form Solutions</a:t>
          </a:r>
          <a:endParaRPr lang="en-US" sz="2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393247</xdr:colOff>
      <xdr:row>1</xdr:row>
      <xdr:rowOff>76201</xdr:rowOff>
    </xdr:from>
    <xdr:to>
      <xdr:col>3</xdr:col>
      <xdr:colOff>565191</xdr:colOff>
      <xdr:row>7</xdr:row>
      <xdr:rowOff>54429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12372" y="241301"/>
          <a:ext cx="1400628" cy="96882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384175</xdr:colOff>
      <xdr:row>9</xdr:row>
      <xdr:rowOff>50800</xdr:rowOff>
    </xdr:from>
    <xdr:to>
      <xdr:col>9</xdr:col>
      <xdr:colOff>409575</xdr:colOff>
      <xdr:row>12</xdr:row>
      <xdr:rowOff>88900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84250" y="1508125"/>
          <a:ext cx="47498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11</xdr:col>
      <xdr:colOff>53975</xdr:colOff>
      <xdr:row>1</xdr:row>
      <xdr:rowOff>127000</xdr:rowOff>
    </xdr:from>
    <xdr:to>
      <xdr:col>16</xdr:col>
      <xdr:colOff>101605</xdr:colOff>
      <xdr:row>6</xdr:row>
      <xdr:rowOff>148365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769100" y="292100"/>
          <a:ext cx="5816600" cy="8563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4 Solved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13</xdr:col>
      <xdr:colOff>717548</xdr:colOff>
      <xdr:row>24</xdr:row>
      <xdr:rowOff>234950</xdr:rowOff>
    </xdr:from>
    <xdr:to>
      <xdr:col>16</xdr:col>
      <xdr:colOff>114299</xdr:colOff>
      <xdr:row>27</xdr:row>
      <xdr:rowOff>101600</xdr:rowOff>
    </xdr:to>
    <xdr:sp macro="" textlink="">
      <xdr:nvSpPr>
        <xdr:cNvPr id="9" name="Rounded Rectangular Callou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026648" y="6623050"/>
          <a:ext cx="2571751" cy="844550"/>
        </a:xfrm>
        <a:prstGeom prst="wedgeRoundRectCallout">
          <a:avLst>
            <a:gd name="adj1" fmla="val -48104"/>
            <a:gd name="adj2" fmla="val -1204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This project has the higher NPV</a:t>
          </a:r>
        </a:p>
      </xdr:txBody>
    </xdr:sp>
    <xdr:clientData/>
  </xdr:twoCellAnchor>
  <xdr:twoCellAnchor>
    <xdr:from>
      <xdr:col>16</xdr:col>
      <xdr:colOff>241300</xdr:colOff>
      <xdr:row>15</xdr:row>
      <xdr:rowOff>304800</xdr:rowOff>
    </xdr:from>
    <xdr:to>
      <xdr:col>18</xdr:col>
      <xdr:colOff>1168400</xdr:colOff>
      <xdr:row>17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725400" y="3721100"/>
          <a:ext cx="2705100" cy="520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tx2">
                  <a:lumMod val="50000"/>
                </a:schemeClr>
              </a:solidFill>
            </a:rPr>
            <a:t>Long</a:t>
          </a:r>
          <a:r>
            <a:rPr lang="en-US" sz="2000" b="1" baseline="0">
              <a:solidFill>
                <a:schemeClr val="tx2">
                  <a:lumMod val="50000"/>
                </a:schemeClr>
              </a:solidFill>
            </a:rPr>
            <a:t> Form Solutions</a:t>
          </a:r>
          <a:endParaRPr lang="en-US" sz="2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393247</xdr:colOff>
      <xdr:row>1</xdr:row>
      <xdr:rowOff>76201</xdr:rowOff>
    </xdr:from>
    <xdr:to>
      <xdr:col>3</xdr:col>
      <xdr:colOff>284389</xdr:colOff>
      <xdr:row>7</xdr:row>
      <xdr:rowOff>54429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12372" y="729344"/>
          <a:ext cx="1110342" cy="95794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384175</xdr:colOff>
      <xdr:row>9</xdr:row>
      <xdr:rowOff>50800</xdr:rowOff>
    </xdr:from>
    <xdr:to>
      <xdr:col>9</xdr:col>
      <xdr:colOff>409575</xdr:colOff>
      <xdr:row>12</xdr:row>
      <xdr:rowOff>98485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03300" y="1536700"/>
          <a:ext cx="49022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18</xdr:col>
      <xdr:colOff>895351</xdr:colOff>
      <xdr:row>8</xdr:row>
      <xdr:rowOff>92075</xdr:rowOff>
    </xdr:from>
    <xdr:to>
      <xdr:col>21</xdr:col>
      <xdr:colOff>88901</xdr:colOff>
      <xdr:row>10</xdr:row>
      <xdr:rowOff>266700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678151" y="1412875"/>
          <a:ext cx="2470150" cy="65722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To Answer</a:t>
          </a:r>
        </a:p>
      </xdr:txBody>
    </xdr:sp>
    <xdr:clientData/>
  </xdr:twoCellAnchor>
  <xdr:twoCellAnchor>
    <xdr:from>
      <xdr:col>16</xdr:col>
      <xdr:colOff>0</xdr:colOff>
      <xdr:row>8</xdr:row>
      <xdr:rowOff>76200</xdr:rowOff>
    </xdr:from>
    <xdr:to>
      <xdr:col>18</xdr:col>
      <xdr:colOff>722275</xdr:colOff>
      <xdr:row>10</xdr:row>
      <xdr:rowOff>236038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484100" y="1397000"/>
          <a:ext cx="2519362" cy="64243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203200</xdr:colOff>
      <xdr:row>1</xdr:row>
      <xdr:rowOff>31750</xdr:rowOff>
    </xdr:from>
    <xdr:to>
      <xdr:col>15</xdr:col>
      <xdr:colOff>317499</xdr:colOff>
      <xdr:row>6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683375" y="190500"/>
          <a:ext cx="5162549" cy="8245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4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262618</xdr:colOff>
      <xdr:row>9</xdr:row>
      <xdr:rowOff>87088</xdr:rowOff>
    </xdr:from>
    <xdr:to>
      <xdr:col>10</xdr:col>
      <xdr:colOff>273504</xdr:colOff>
      <xdr:row>15</xdr:row>
      <xdr:rowOff>74801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72143" y="1544413"/>
          <a:ext cx="6173561" cy="132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Paul Shorter has an opportunity to receive </a:t>
          </a:r>
          <a:r>
            <a:rPr lang="en-US" sz="2800">
              <a:latin typeface="FrankRuehl" panose="020E0503060101010101" pitchFamily="34" charset="-79"/>
              <a:cs typeface="FrankRuehl" panose="020E0503060101010101" pitchFamily="34" charset="-79"/>
            </a:rPr>
            <a:t>$300 </a:t>
          </a:r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one year from now. If he can earn 6% on his investment, what is the most he should pay now for this opportunity?</a:t>
          </a:r>
        </a:p>
      </xdr:txBody>
    </xdr:sp>
    <xdr:clientData/>
  </xdr:twoCellAnchor>
  <xdr:twoCellAnchor>
    <xdr:from>
      <xdr:col>0</xdr:col>
      <xdr:colOff>295277</xdr:colOff>
      <xdr:row>1</xdr:row>
      <xdr:rowOff>76200</xdr:rowOff>
    </xdr:from>
    <xdr:to>
      <xdr:col>2</xdr:col>
      <xdr:colOff>367394</xdr:colOff>
      <xdr:row>7</xdr:row>
      <xdr:rowOff>54429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95277" y="239486"/>
          <a:ext cx="1296760" cy="95794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895350</xdr:colOff>
      <xdr:row>4</xdr:row>
      <xdr:rowOff>53068</xdr:rowOff>
    </xdr:from>
    <xdr:to>
      <xdr:col>15</xdr:col>
      <xdr:colOff>76169</xdr:colOff>
      <xdr:row>8</xdr:row>
      <xdr:rowOff>12449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686675" y="691243"/>
          <a:ext cx="2476500" cy="6259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Answer</a:t>
          </a:r>
        </a:p>
      </xdr:txBody>
    </xdr:sp>
    <xdr:clientData/>
  </xdr:twoCellAnchor>
  <xdr:twoCellAnchor>
    <xdr:from>
      <xdr:col>10</xdr:col>
      <xdr:colOff>601435</xdr:colOff>
      <xdr:row>7</xdr:row>
      <xdr:rowOff>2720</xdr:rowOff>
    </xdr:from>
    <xdr:to>
      <xdr:col>10</xdr:col>
      <xdr:colOff>601435</xdr:colOff>
      <xdr:row>39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6773635" y="1137556"/>
          <a:ext cx="0" cy="673689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19</xdr:row>
      <xdr:rowOff>65313</xdr:rowOff>
    </xdr:from>
    <xdr:to>
      <xdr:col>17</xdr:col>
      <xdr:colOff>65314</xdr:colOff>
      <xdr:row>24</xdr:row>
      <xdr:rowOff>123824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686675" y="3780063"/>
          <a:ext cx="4570639" cy="868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FrankRuehl" panose="020E0503060101010101" pitchFamily="34" charset="-79"/>
              <a:cs typeface="FrankRuehl" panose="020E0503060101010101" pitchFamily="34" charset="-79"/>
            </a:rPr>
            <a:t>Paul</a:t>
          </a:r>
          <a:r>
            <a:rPr lang="en-US" sz="1800" baseline="0">
              <a:latin typeface="FrankRuehl" panose="020E0503060101010101" pitchFamily="34" charset="-79"/>
              <a:cs typeface="FrankRuehl" panose="020E0503060101010101" pitchFamily="34" charset="-79"/>
            </a:rPr>
            <a:t> needs to deposit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$283.02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. </a:t>
          </a:r>
          <a:r>
            <a:rPr lang="en-US" sz="1800" baseline="0">
              <a:latin typeface="FrankRuehl" panose="020E0503060101010101" pitchFamily="34" charset="-79"/>
              <a:cs typeface="FrankRuehl" panose="020E0503060101010101" pitchFamily="34" charset="-79"/>
            </a:rPr>
            <a:t>Note: i n Excel the deposit is shown as a negative number.</a:t>
          </a:r>
          <a:endParaRPr lang="en-US" sz="18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18</xdr:col>
      <xdr:colOff>537708</xdr:colOff>
      <xdr:row>6</xdr:row>
      <xdr:rowOff>113165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0929938" y="500063"/>
          <a:ext cx="2523671" cy="613227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To Answer</a:t>
          </a:r>
        </a:p>
      </xdr:txBody>
    </xdr:sp>
    <xdr:clientData/>
  </xdr:twoCellAnchor>
  <xdr:twoCellAnchor>
    <xdr:from>
      <xdr:col>3</xdr:col>
      <xdr:colOff>166688</xdr:colOff>
      <xdr:row>0</xdr:row>
      <xdr:rowOff>95250</xdr:rowOff>
    </xdr:from>
    <xdr:to>
      <xdr:col>11</xdr:col>
      <xdr:colOff>390525</xdr:colOff>
      <xdr:row>5</xdr:row>
      <xdr:rowOff>86405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988344" y="95250"/>
          <a:ext cx="5162549" cy="8245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2 Solved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262618</xdr:colOff>
      <xdr:row>9</xdr:row>
      <xdr:rowOff>87088</xdr:rowOff>
    </xdr:from>
    <xdr:to>
      <xdr:col>10</xdr:col>
      <xdr:colOff>283041</xdr:colOff>
      <xdr:row>15</xdr:row>
      <xdr:rowOff>65314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72143" y="1801588"/>
          <a:ext cx="6173561" cy="1406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Paul Shorter has an opportunity to receive </a:t>
          </a:r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$300 </a:t>
          </a:r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one year from now. If he can earn 6% on his investment, what is the most he should pay now for this opportunity?</a:t>
          </a:r>
        </a:p>
      </xdr:txBody>
    </xdr:sp>
    <xdr:clientData/>
  </xdr:twoCellAnchor>
  <xdr:twoCellAnchor>
    <xdr:from>
      <xdr:col>0</xdr:col>
      <xdr:colOff>581027</xdr:colOff>
      <xdr:row>0</xdr:row>
      <xdr:rowOff>144236</xdr:rowOff>
    </xdr:from>
    <xdr:to>
      <xdr:col>2</xdr:col>
      <xdr:colOff>514350</xdr:colOff>
      <xdr:row>6</xdr:row>
      <xdr:rowOff>109600</xdr:rowOff>
    </xdr:to>
    <xdr:sp macro="" textlink="">
      <xdr:nvSpPr>
        <xdr:cNvPr id="10" name="Left Arrow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590552" y="144236"/>
          <a:ext cx="1147761" cy="97495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895350</xdr:colOff>
      <xdr:row>4</xdr:row>
      <xdr:rowOff>53068</xdr:rowOff>
    </xdr:from>
    <xdr:to>
      <xdr:col>15</xdr:col>
      <xdr:colOff>76200</xdr:colOff>
      <xdr:row>8</xdr:row>
      <xdr:rowOff>12427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7686675" y="805543"/>
          <a:ext cx="2476500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10</xdr:col>
      <xdr:colOff>620485</xdr:colOff>
      <xdr:row>6</xdr:row>
      <xdr:rowOff>185056</xdr:rowOff>
    </xdr:from>
    <xdr:to>
      <xdr:col>10</xdr:col>
      <xdr:colOff>620485</xdr:colOff>
      <xdr:row>39</xdr:row>
      <xdr:rowOff>130629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773635" y="1328056"/>
          <a:ext cx="0" cy="71845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19</xdr:row>
      <xdr:rowOff>55788</xdr:rowOff>
    </xdr:from>
    <xdr:to>
      <xdr:col>17</xdr:col>
      <xdr:colOff>55797</xdr:colOff>
      <xdr:row>24</xdr:row>
      <xdr:rowOff>133669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7915275" y="3913413"/>
          <a:ext cx="4703989" cy="915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aseline="0"/>
            <a:t>.</a:t>
          </a:r>
          <a:endParaRPr lang="en-US" sz="1800"/>
        </a:p>
      </xdr:txBody>
    </xdr:sp>
    <xdr:clientData/>
  </xdr:twoCellAnchor>
  <xdr:twoCellAnchor>
    <xdr:from>
      <xdr:col>15</xdr:col>
      <xdr:colOff>550069</xdr:colOff>
      <xdr:row>4</xdr:row>
      <xdr:rowOff>0</xdr:rowOff>
    </xdr:from>
    <xdr:to>
      <xdr:col>17</xdr:col>
      <xdr:colOff>0</xdr:colOff>
      <xdr:row>7</xdr:row>
      <xdr:rowOff>113164</xdr:rowOff>
    </xdr:to>
    <xdr:sp macro="" textlink="">
      <xdr:nvSpPr>
        <xdr:cNvPr id="14" name="Rounded Rectangl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0887869" y="660400"/>
          <a:ext cx="3132931" cy="608464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To Answer</a:t>
          </a:r>
        </a:p>
      </xdr:txBody>
    </xdr:sp>
    <xdr:clientData/>
  </xdr:twoCellAnchor>
  <xdr:twoCellAnchor>
    <xdr:from>
      <xdr:col>3</xdr:col>
      <xdr:colOff>288131</xdr:colOff>
      <xdr:row>1</xdr:row>
      <xdr:rowOff>23812</xdr:rowOff>
    </xdr:from>
    <xdr:to>
      <xdr:col>11</xdr:col>
      <xdr:colOff>521492</xdr:colOff>
      <xdr:row>6</xdr:row>
      <xdr:rowOff>14968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119312" y="190500"/>
          <a:ext cx="5162549" cy="8245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2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589189</xdr:colOff>
      <xdr:row>9</xdr:row>
      <xdr:rowOff>108857</xdr:rowOff>
    </xdr:from>
    <xdr:to>
      <xdr:col>10</xdr:col>
      <xdr:colOff>590548</xdr:colOff>
      <xdr:row>19</xdr:row>
      <xdr:rowOff>93616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8714" y="1566182"/>
          <a:ext cx="7297511" cy="18421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Frey Company</a:t>
          </a:r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, a shoe manufacturer, has been offered opportunity to receive the following mixed stream of cash flows over the next 5 years.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 </a:t>
          </a:r>
        </a:p>
        <a:p>
          <a:r>
            <a:rPr lang="en-US" sz="2000">
              <a:latin typeface="FrankRuehl" panose="020E0503060101010101" pitchFamily="34" charset="-79"/>
              <a:cs typeface="FrankRuehl" panose="020E0503060101010101" pitchFamily="34" charset="-79"/>
            </a:rPr>
            <a:t> </a:t>
          </a:r>
          <a:endParaRPr lang="en-US" sz="20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If the firm must earn at least 9% on this opportunity what is the most it should pay for  it?</a:t>
          </a:r>
          <a:endParaRPr lang="en-US" sz="20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526597</xdr:colOff>
      <xdr:row>0</xdr:row>
      <xdr:rowOff>133350</xdr:rowOff>
    </xdr:from>
    <xdr:to>
      <xdr:col>2</xdr:col>
      <xdr:colOff>534761</xdr:colOff>
      <xdr:row>6</xdr:row>
      <xdr:rowOff>76201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36122" y="133350"/>
          <a:ext cx="1227364" cy="91440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43543</xdr:colOff>
      <xdr:row>3</xdr:row>
      <xdr:rowOff>110219</xdr:rowOff>
    </xdr:from>
    <xdr:to>
      <xdr:col>16</xdr:col>
      <xdr:colOff>436791</xdr:colOff>
      <xdr:row>9</xdr:row>
      <xdr:rowOff>98041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854168" y="605519"/>
          <a:ext cx="4184197" cy="94977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Answer</a:t>
          </a:r>
        </a:p>
      </xdr:txBody>
    </xdr:sp>
    <xdr:clientData/>
  </xdr:twoCellAnchor>
  <xdr:twoCellAnchor>
    <xdr:from>
      <xdr:col>11</xdr:col>
      <xdr:colOff>306160</xdr:colOff>
      <xdr:row>10</xdr:row>
      <xdr:rowOff>119743</xdr:rowOff>
    </xdr:from>
    <xdr:to>
      <xdr:col>11</xdr:col>
      <xdr:colOff>306160</xdr:colOff>
      <xdr:row>43</xdr:row>
      <xdr:rowOff>187779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8211910" y="1738993"/>
          <a:ext cx="0" cy="810713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548369</xdr:colOff>
      <xdr:row>1</xdr:row>
      <xdr:rowOff>40822</xdr:rowOff>
    </xdr:from>
    <xdr:to>
      <xdr:col>10</xdr:col>
      <xdr:colOff>227239</xdr:colOff>
      <xdr:row>6</xdr:row>
      <xdr:rowOff>48987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394858" y="204108"/>
          <a:ext cx="5162549" cy="8245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3 Solved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589189</xdr:colOff>
      <xdr:row>9</xdr:row>
      <xdr:rowOff>108857</xdr:rowOff>
    </xdr:from>
    <xdr:to>
      <xdr:col>10</xdr:col>
      <xdr:colOff>590548</xdr:colOff>
      <xdr:row>19</xdr:row>
      <xdr:rowOff>180979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98714" y="1594757"/>
          <a:ext cx="7465786" cy="1961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Frey Company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, a shoe manufacturer, has been offered opportunity to receive the following mixed stream of cash flows over the next 5 years.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 </a:t>
          </a: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 </a:t>
          </a:r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If the firm must earn at least 9% on this opportunity what is the most it should pay for  it?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526597</xdr:colOff>
      <xdr:row>0</xdr:row>
      <xdr:rowOff>133350</xdr:rowOff>
    </xdr:from>
    <xdr:to>
      <xdr:col>2</xdr:col>
      <xdr:colOff>534761</xdr:colOff>
      <xdr:row>6</xdr:row>
      <xdr:rowOff>76201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36122" y="133350"/>
          <a:ext cx="1227364" cy="10858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12</xdr:col>
      <xdr:colOff>43543</xdr:colOff>
      <xdr:row>3</xdr:row>
      <xdr:rowOff>110219</xdr:rowOff>
    </xdr:from>
    <xdr:to>
      <xdr:col>16</xdr:col>
      <xdr:colOff>436791</xdr:colOff>
      <xdr:row>9</xdr:row>
      <xdr:rowOff>98041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854168" y="691244"/>
          <a:ext cx="4184197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306160</xdr:colOff>
      <xdr:row>10</xdr:row>
      <xdr:rowOff>119743</xdr:rowOff>
    </xdr:from>
    <xdr:to>
      <xdr:col>11</xdr:col>
      <xdr:colOff>306160</xdr:colOff>
      <xdr:row>44</xdr:row>
      <xdr:rowOff>6805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8211910" y="1643743"/>
          <a:ext cx="0" cy="861196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0</xdr:rowOff>
    </xdr:from>
    <xdr:to>
      <xdr:col>21</xdr:col>
      <xdr:colOff>74385</xdr:colOff>
      <xdr:row>15</xdr:row>
      <xdr:rowOff>113852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3239750" y="1959429"/>
          <a:ext cx="2523671" cy="613227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To Answer</a:t>
          </a:r>
        </a:p>
      </xdr:txBody>
    </xdr:sp>
    <xdr:clientData/>
  </xdr:twoCellAnchor>
  <xdr:twoCellAnchor>
    <xdr:from>
      <xdr:col>4</xdr:col>
      <xdr:colOff>13608</xdr:colOff>
      <xdr:row>1</xdr:row>
      <xdr:rowOff>40821</xdr:rowOff>
    </xdr:from>
    <xdr:to>
      <xdr:col>10</xdr:col>
      <xdr:colOff>295271</xdr:colOff>
      <xdr:row>6</xdr:row>
      <xdr:rowOff>48986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462894" y="204107"/>
          <a:ext cx="5162549" cy="8245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3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525235</xdr:colOff>
      <xdr:row>10</xdr:row>
      <xdr:rowOff>3266</xdr:rowOff>
    </xdr:from>
    <xdr:to>
      <xdr:col>11</xdr:col>
      <xdr:colOff>43526</xdr:colOff>
      <xdr:row>18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44285" y="1622516"/>
          <a:ext cx="6271533" cy="16731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Jane Farber places $800 in savings account paying 6% interest compounded annually. </a:t>
          </a:r>
        </a:p>
        <a:p>
          <a:endParaRPr lang="en-US" sz="20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000" baseline="0">
              <a:latin typeface="FrankRuehl" panose="020E0503060101010101" pitchFamily="34" charset="-79"/>
              <a:cs typeface="FrankRuehl" panose="020E0503060101010101" pitchFamily="34" charset="-79"/>
            </a:rPr>
            <a:t>She wants to know how much money will be in the account at the end of five years.</a:t>
          </a:r>
        </a:p>
      </xdr:txBody>
    </xdr:sp>
    <xdr:clientData/>
  </xdr:twoCellAnchor>
  <xdr:twoCellAnchor>
    <xdr:from>
      <xdr:col>2</xdr:col>
      <xdr:colOff>274049</xdr:colOff>
      <xdr:row>1</xdr:row>
      <xdr:rowOff>63680</xdr:rowOff>
    </xdr:from>
    <xdr:to>
      <xdr:col>4</xdr:col>
      <xdr:colOff>282213</xdr:colOff>
      <xdr:row>7</xdr:row>
      <xdr:rowOff>23949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729" y="231320"/>
          <a:ext cx="1257844" cy="9661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15</xdr:col>
      <xdr:colOff>768259</xdr:colOff>
      <xdr:row>2</xdr:row>
      <xdr:rowOff>26489</xdr:rowOff>
    </xdr:from>
    <xdr:to>
      <xdr:col>18</xdr:col>
      <xdr:colOff>925989</xdr:colOff>
      <xdr:row>6</xdr:row>
      <xdr:rowOff>4716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1146699" y="361769"/>
          <a:ext cx="2611370" cy="64878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Answer</a:t>
          </a:r>
        </a:p>
      </xdr:txBody>
    </xdr:sp>
    <xdr:clientData/>
  </xdr:twoCellAnchor>
  <xdr:twoCellAnchor>
    <xdr:from>
      <xdr:col>11</xdr:col>
      <xdr:colOff>568778</xdr:colOff>
      <xdr:row>7</xdr:row>
      <xdr:rowOff>141514</xdr:rowOff>
    </xdr:from>
    <xdr:to>
      <xdr:col>11</xdr:col>
      <xdr:colOff>590550</xdr:colOff>
      <xdr:row>38</xdr:row>
      <xdr:rowOff>10886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7360103" y="1274989"/>
          <a:ext cx="10886" cy="76989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103959</xdr:colOff>
      <xdr:row>7</xdr:row>
      <xdr:rowOff>115388</xdr:rowOff>
    </xdr:from>
    <xdr:to>
      <xdr:col>23</xdr:col>
      <xdr:colOff>19692</xdr:colOff>
      <xdr:row>17</xdr:row>
      <xdr:rowOff>179070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9381309" y="1315538"/>
          <a:ext cx="7954833" cy="1778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In Excel,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t</a:t>
          </a:r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he minus sign must be inserted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before the amount of Present Value because it is an outflow (deposit).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Also, 0 is inserted as a Payment and is inserted as the type because this is  a  discrete not cumulative distribution.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7</xdr:col>
      <xdr:colOff>356235</xdr:colOff>
      <xdr:row>1</xdr:row>
      <xdr:rowOff>101600</xdr:rowOff>
    </xdr:from>
    <xdr:to>
      <xdr:col>15</xdr:col>
      <xdr:colOff>127635</xdr:colOff>
      <xdr:row>6</xdr:row>
      <xdr:rowOff>117584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4806315" y="269240"/>
          <a:ext cx="5699760" cy="85418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1 Solved</a:t>
          </a:r>
          <a:endParaRPr lang="en-US" sz="3200" b="1">
            <a:solidFill>
              <a:schemeClr val="accent4">
                <a:lumMod val="5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zoomScale="60" zoomScaleNormal="60" workbookViewId="0"/>
  </sheetViews>
  <sheetFormatPr defaultColWidth="9.140625" defaultRowHeight="12.75"/>
  <cols>
    <col min="1" max="16384" width="9.140625" style="144"/>
  </cols>
  <sheetData>
    <row r="1" spans="1:1">
      <c r="A1" s="144" t="s">
        <v>0</v>
      </c>
    </row>
  </sheetData>
  <sheetProtection algorithmName="SHA-512" hashValue="vGa+87ZWmEfH4P9l4wTBaNxvEhXuz9W1aTg/ENl5mPeTUAB9QaZhNmmejP4Xb9468S1DClhfVgDFqsj91m7gdw==" saltValue="Y7jweLBMbH4Cl1+FYmUUUA==" spinCount="10000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zoomScale="50" zoomScaleNormal="50" workbookViewId="0"/>
  </sheetViews>
  <sheetFormatPr defaultColWidth="9.140625" defaultRowHeight="12.75"/>
  <cols>
    <col min="1" max="6" width="9.140625" style="2"/>
    <col min="7" max="7" width="10.140625" style="2" bestFit="1" customWidth="1"/>
    <col min="8" max="11" width="9.140625" style="2"/>
    <col min="12" max="12" width="13.7109375" style="2" customWidth="1"/>
    <col min="13" max="13" width="12.5703125" style="2" customWidth="1"/>
    <col min="14" max="14" width="11.140625" style="2" customWidth="1"/>
    <col min="15" max="15" width="12.28515625" style="2" customWidth="1"/>
    <col min="16" max="16" width="13" style="2" customWidth="1"/>
    <col min="17" max="17" width="11.5703125" style="2" customWidth="1"/>
    <col min="18" max="18" width="11.140625" style="2" customWidth="1"/>
    <col min="19" max="19" width="19.140625" style="2" customWidth="1"/>
    <col min="20" max="20" width="21" style="2" customWidth="1"/>
    <col min="21" max="16384" width="9.140625" style="2"/>
  </cols>
  <sheetData>
    <row r="1" spans="1:1">
      <c r="A1" s="32"/>
    </row>
    <row r="18" spans="2:24" ht="33.75">
      <c r="N18" s="3"/>
      <c r="O18" s="3"/>
      <c r="P18" s="4"/>
      <c r="Q18" s="4"/>
    </row>
    <row r="19" spans="2:24" ht="33.75">
      <c r="N19" s="3"/>
      <c r="O19" s="3"/>
      <c r="P19" s="196" t="s">
        <v>10</v>
      </c>
      <c r="Q19" s="197"/>
      <c r="R19" s="197"/>
      <c r="S19" s="198"/>
      <c r="T19" s="5"/>
    </row>
    <row r="20" spans="2:24" ht="23.25">
      <c r="P20" s="165" t="s">
        <v>11</v>
      </c>
      <c r="Q20" s="166"/>
      <c r="R20" s="166"/>
      <c r="S20" s="167"/>
      <c r="T20" s="28"/>
    </row>
    <row r="21" spans="2:24" ht="23.25">
      <c r="P21" s="165" t="s">
        <v>12</v>
      </c>
      <c r="Q21" s="166"/>
      <c r="R21" s="166"/>
      <c r="S21" s="167"/>
      <c r="T21" s="29"/>
    </row>
    <row r="22" spans="2:24" ht="23.25">
      <c r="P22" s="165" t="s">
        <v>13</v>
      </c>
      <c r="Q22" s="166"/>
      <c r="R22" s="166"/>
      <c r="S22" s="167"/>
      <c r="T22" s="30"/>
    </row>
    <row r="23" spans="2:24" ht="26.25">
      <c r="P23" s="165" t="s">
        <v>10</v>
      </c>
      <c r="Q23" s="166"/>
      <c r="R23" s="166"/>
      <c r="S23" s="167"/>
      <c r="T23" s="31"/>
    </row>
    <row r="24" spans="2:24" ht="36">
      <c r="S24" s="7"/>
      <c r="T24" s="7"/>
      <c r="U24" s="6"/>
      <c r="V24" s="6"/>
      <c r="W24" s="6"/>
      <c r="X24" s="6"/>
    </row>
    <row r="25" spans="2:24" ht="36">
      <c r="S25" s="7"/>
      <c r="T25" s="7"/>
      <c r="U25" s="6"/>
      <c r="V25" s="6"/>
      <c r="W25" s="6"/>
      <c r="X25" s="6"/>
    </row>
    <row r="26" spans="2:24" ht="36">
      <c r="S26" s="7"/>
      <c r="T26" s="7"/>
      <c r="U26" s="6"/>
      <c r="V26" s="6"/>
      <c r="W26" s="6"/>
      <c r="X26" s="6"/>
    </row>
    <row r="27" spans="2:24" ht="36">
      <c r="S27" s="7"/>
      <c r="T27" s="7"/>
      <c r="U27" s="6"/>
      <c r="V27" s="6"/>
      <c r="W27" s="6"/>
      <c r="X27" s="6"/>
    </row>
    <row r="28" spans="2:24" ht="15">
      <c r="B28" s="8"/>
      <c r="C28" s="8"/>
      <c r="D28" s="8"/>
      <c r="E28" s="8"/>
      <c r="F28" s="8"/>
      <c r="U28" s="6"/>
      <c r="V28" s="195"/>
      <c r="W28" s="195"/>
      <c r="X28" s="6"/>
    </row>
    <row r="29" spans="2:24" ht="15">
      <c r="B29" s="8"/>
      <c r="C29" s="8"/>
      <c r="D29" s="8"/>
      <c r="E29" s="8"/>
      <c r="F29" s="8"/>
      <c r="I29" s="8"/>
      <c r="J29" s="8"/>
      <c r="K29" s="8"/>
      <c r="L29" s="8"/>
      <c r="U29" s="6"/>
      <c r="V29" s="195"/>
      <c r="W29" s="195"/>
      <c r="X29" s="6"/>
    </row>
    <row r="30" spans="2:24" ht="15" customHeight="1">
      <c r="B30" s="8"/>
      <c r="C30" s="8"/>
      <c r="D30" s="8"/>
      <c r="E30" s="8"/>
      <c r="F30" s="8"/>
      <c r="I30" s="8"/>
      <c r="J30" s="8"/>
      <c r="K30" s="8"/>
      <c r="L30" s="8"/>
      <c r="U30" s="6"/>
      <c r="V30" s="195"/>
      <c r="W30" s="195"/>
      <c r="X30" s="6"/>
    </row>
    <row r="31" spans="2:24" ht="1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U31" s="6"/>
      <c r="V31" s="6"/>
      <c r="W31" s="6"/>
      <c r="X31" s="6"/>
    </row>
    <row r="32" spans="2:24" ht="1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U32" s="6"/>
      <c r="V32" s="6"/>
      <c r="W32" s="6"/>
      <c r="X32" s="6"/>
    </row>
    <row r="33" spans="2:24" ht="23.25">
      <c r="B33" s="8"/>
      <c r="C33" s="8"/>
      <c r="D33" s="8"/>
      <c r="E33" s="8"/>
      <c r="F33" s="8"/>
      <c r="G33" s="9">
        <v>121</v>
      </c>
      <c r="H33" s="10"/>
      <c r="I33" s="8"/>
      <c r="J33" s="8"/>
      <c r="K33" s="8"/>
      <c r="L33" s="8"/>
      <c r="U33" s="6"/>
      <c r="V33" s="6"/>
      <c r="W33" s="6"/>
      <c r="X33" s="6"/>
    </row>
    <row r="34" spans="2:24" ht="15">
      <c r="B34" s="8"/>
      <c r="C34" s="8"/>
      <c r="D34" s="8"/>
      <c r="E34" s="8"/>
      <c r="F34" s="8"/>
      <c r="I34" s="8"/>
      <c r="J34" s="8"/>
      <c r="K34" s="8"/>
      <c r="L34" s="8"/>
      <c r="U34" s="6"/>
      <c r="V34" s="6"/>
      <c r="W34" s="6"/>
      <c r="X34" s="6"/>
    </row>
    <row r="35" spans="2:24" ht="23.25">
      <c r="C35" s="11"/>
      <c r="D35" s="11"/>
      <c r="E35" s="11"/>
      <c r="F35" s="11"/>
      <c r="G35" s="8"/>
      <c r="H35" s="8"/>
      <c r="I35" s="8">
        <v>2000</v>
      </c>
      <c r="J35" s="12"/>
      <c r="K35" s="8"/>
      <c r="L35" s="8"/>
      <c r="M35" s="8"/>
      <c r="N35" s="8"/>
      <c r="O35" s="8"/>
      <c r="P35" s="8"/>
      <c r="Q35" s="8"/>
      <c r="S35" s="13"/>
      <c r="U35" s="6"/>
      <c r="V35" s="14"/>
      <c r="W35" s="14"/>
      <c r="X35" s="6"/>
    </row>
    <row r="36" spans="2:24" ht="15">
      <c r="C36" s="8"/>
      <c r="D36" s="8"/>
      <c r="E36" s="8"/>
      <c r="F36" s="8"/>
      <c r="G36" s="8"/>
      <c r="H36" s="8">
        <v>1</v>
      </c>
      <c r="I36" s="8"/>
      <c r="J36" s="8"/>
      <c r="K36" s="8"/>
      <c r="L36" s="8"/>
      <c r="M36" s="8"/>
      <c r="N36" s="8"/>
      <c r="O36" s="8"/>
      <c r="P36" s="8"/>
      <c r="Q36" s="8"/>
      <c r="S36" s="13">
        <v>60000</v>
      </c>
      <c r="U36" s="6"/>
      <c r="V36" s="192"/>
      <c r="W36" s="192"/>
      <c r="X36" s="6"/>
    </row>
    <row r="37" spans="2:24" ht="1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13"/>
      <c r="U37" s="6"/>
      <c r="V37" s="192"/>
      <c r="W37" s="192"/>
      <c r="X37" s="6"/>
    </row>
    <row r="38" spans="2:24" ht="15">
      <c r="C38" s="8"/>
      <c r="D38" s="8"/>
      <c r="E38" s="8"/>
      <c r="F38" s="8"/>
      <c r="G38" s="8"/>
      <c r="H38" s="8"/>
      <c r="I38" s="8"/>
      <c r="J38" s="8"/>
      <c r="K38" s="173"/>
      <c r="L38" s="8"/>
      <c r="M38" s="8"/>
      <c r="N38" s="8"/>
      <c r="O38" s="8"/>
      <c r="P38" s="8"/>
      <c r="Q38" s="8"/>
      <c r="S38" s="13">
        <v>110000</v>
      </c>
      <c r="U38" s="6"/>
      <c r="V38" s="192"/>
      <c r="W38" s="192"/>
      <c r="X38" s="6"/>
    </row>
    <row r="39" spans="2:24" ht="15">
      <c r="C39" s="8"/>
      <c r="D39" s="8"/>
      <c r="E39" s="8"/>
      <c r="F39" s="8"/>
      <c r="G39" s="8"/>
      <c r="H39" s="8"/>
      <c r="I39" s="8"/>
      <c r="J39" s="8"/>
      <c r="K39" s="173"/>
      <c r="L39" s="8"/>
      <c r="M39" s="8"/>
      <c r="N39" s="8"/>
      <c r="O39" s="8"/>
      <c r="P39" s="8"/>
      <c r="Q39" s="8"/>
      <c r="S39" s="13"/>
      <c r="U39" s="6"/>
      <c r="V39" s="6"/>
      <c r="W39" s="6"/>
      <c r="X39" s="6"/>
    </row>
    <row r="40" spans="2:24" ht="15">
      <c r="C40" s="8"/>
      <c r="D40" s="8"/>
      <c r="E40" s="161"/>
      <c r="F40" s="161"/>
      <c r="G40" s="161"/>
      <c r="H40" s="161"/>
      <c r="I40" s="8"/>
      <c r="J40" s="8"/>
      <c r="K40" s="8"/>
      <c r="L40" s="8"/>
      <c r="M40" s="8"/>
      <c r="N40" s="8"/>
      <c r="O40" s="8"/>
      <c r="P40" s="8"/>
      <c r="Q40" s="8"/>
      <c r="R40" s="8"/>
      <c r="S40" s="15"/>
      <c r="U40" s="6"/>
      <c r="V40" s="6"/>
      <c r="W40" s="6"/>
      <c r="X40" s="6"/>
    </row>
    <row r="41" spans="2:24" ht="15">
      <c r="C41" s="8"/>
      <c r="D41" s="8"/>
      <c r="E41" s="161"/>
      <c r="F41" s="161"/>
      <c r="G41" s="161"/>
      <c r="H41" s="1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24" ht="1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16"/>
      <c r="N42" s="13">
        <v>75</v>
      </c>
      <c r="O42" s="13"/>
      <c r="P42" s="13">
        <v>98</v>
      </c>
      <c r="Q42" s="16"/>
      <c r="R42" s="16"/>
      <c r="S42" s="8"/>
    </row>
    <row r="43" spans="2:24" ht="15">
      <c r="M43" s="16"/>
      <c r="N43" s="13">
        <v>45</v>
      </c>
      <c r="O43" s="13"/>
      <c r="P43" s="13">
        <v>37</v>
      </c>
      <c r="Q43" s="16"/>
      <c r="R43" s="16"/>
    </row>
    <row r="44" spans="2:24" ht="15">
      <c r="M44" s="16"/>
      <c r="N44" s="13">
        <v>25</v>
      </c>
      <c r="O44" s="13"/>
      <c r="P44" s="13">
        <v>43</v>
      </c>
      <c r="Q44" s="16"/>
      <c r="R44" s="16"/>
    </row>
    <row r="45" spans="2:24" ht="15">
      <c r="M45" s="16"/>
      <c r="N45" s="13">
        <v>100</v>
      </c>
      <c r="O45" s="13"/>
      <c r="P45" s="13">
        <v>61</v>
      </c>
      <c r="Q45" s="16"/>
      <c r="R45" s="16"/>
    </row>
    <row r="46" spans="2:24" ht="15">
      <c r="M46" s="16"/>
      <c r="N46" s="13">
        <v>100</v>
      </c>
      <c r="O46" s="13"/>
      <c r="P46" s="13">
        <v>30</v>
      </c>
      <c r="Q46" s="16"/>
      <c r="R46" s="16"/>
    </row>
    <row r="47" spans="2:24" ht="15">
      <c r="M47" s="16"/>
      <c r="N47" s="17"/>
      <c r="O47" s="17"/>
      <c r="P47" s="16"/>
      <c r="Q47" s="16"/>
      <c r="R47" s="16"/>
    </row>
    <row r="48" spans="2:24" ht="15">
      <c r="M48" s="16"/>
      <c r="N48" s="17"/>
      <c r="O48" s="17"/>
      <c r="P48" s="16"/>
      <c r="Q48" s="16"/>
      <c r="R48" s="16"/>
    </row>
    <row r="51" spans="20:20" ht="15">
      <c r="T51" s="18"/>
    </row>
  </sheetData>
  <mergeCells count="10">
    <mergeCell ref="V28:W30"/>
    <mergeCell ref="V36:W38"/>
    <mergeCell ref="K38:K39"/>
    <mergeCell ref="E40:F41"/>
    <mergeCell ref="G40:H41"/>
    <mergeCell ref="P19:S19"/>
    <mergeCell ref="P20:S20"/>
    <mergeCell ref="P21:S21"/>
    <mergeCell ref="P22:S22"/>
    <mergeCell ref="P23:S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="50" zoomScaleNormal="50" workbookViewId="0"/>
  </sheetViews>
  <sheetFormatPr defaultColWidth="9.140625" defaultRowHeight="12.75"/>
  <cols>
    <col min="1" max="16384" width="9.140625" style="1"/>
  </cols>
  <sheetData>
    <row r="1" spans="1:1">
      <c r="A1" s="1" t="s">
        <v>0</v>
      </c>
    </row>
  </sheetData>
  <sheetProtection password="C7B2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8:AF106"/>
  <sheetViews>
    <sheetView zoomScale="60" zoomScaleNormal="60" workbookViewId="0">
      <selection activeCell="P22" sqref="P22"/>
    </sheetView>
  </sheetViews>
  <sheetFormatPr defaultColWidth="8.85546875" defaultRowHeight="12.75"/>
  <cols>
    <col min="1" max="11" width="8.85546875" style="64"/>
    <col min="12" max="12" width="10.28515625" style="64" customWidth="1"/>
    <col min="13" max="13" width="27.7109375" style="64" customWidth="1"/>
    <col min="14" max="14" width="21.28515625" style="64" customWidth="1"/>
    <col min="15" max="15" width="16.7109375" style="64" customWidth="1"/>
    <col min="16" max="16" width="8.28515625" style="64" customWidth="1"/>
    <col min="17" max="17" width="22.28515625" style="65" bestFit="1" customWidth="1"/>
    <col min="18" max="18" width="3.5703125" style="65" customWidth="1"/>
    <col min="19" max="19" width="21" style="65" customWidth="1"/>
    <col min="20" max="20" width="17.85546875" style="65" customWidth="1"/>
    <col min="21" max="32" width="8.85546875" style="65"/>
    <col min="33" max="16384" width="8.85546875" style="64"/>
  </cols>
  <sheetData>
    <row r="8" spans="13:21">
      <c r="M8" s="65"/>
      <c r="N8" s="65"/>
      <c r="O8" s="65"/>
      <c r="P8" s="65"/>
      <c r="U8" s="66"/>
    </row>
    <row r="9" spans="13:21">
      <c r="M9" s="65"/>
      <c r="N9" s="65"/>
      <c r="O9" s="65"/>
      <c r="P9" s="65"/>
    </row>
    <row r="10" spans="13:21" ht="25.5">
      <c r="M10" s="147" t="s">
        <v>1</v>
      </c>
      <c r="N10" s="148"/>
      <c r="O10" s="67">
        <v>7.0000000000000007E-2</v>
      </c>
      <c r="P10" s="65"/>
    </row>
    <row r="11" spans="13:21" ht="25.9" customHeight="1">
      <c r="M11" s="68"/>
      <c r="N11" s="149" t="s">
        <v>2</v>
      </c>
      <c r="O11" s="150"/>
      <c r="P11" s="65"/>
    </row>
    <row r="12" spans="13:21" ht="25.9" customHeight="1">
      <c r="M12" s="33" t="s">
        <v>3</v>
      </c>
      <c r="N12" s="125" t="s">
        <v>4</v>
      </c>
      <c r="O12" s="126" t="s">
        <v>5</v>
      </c>
      <c r="P12" s="65"/>
    </row>
    <row r="13" spans="13:21" ht="26.25">
      <c r="M13" s="69">
        <v>0</v>
      </c>
      <c r="N13" s="128">
        <v>-55000</v>
      </c>
      <c r="O13" s="130">
        <v>-45000</v>
      </c>
      <c r="P13" s="65"/>
    </row>
    <row r="14" spans="13:21" ht="24.6" customHeight="1">
      <c r="M14" s="69">
        <v>1</v>
      </c>
      <c r="N14" s="71">
        <v>15000</v>
      </c>
      <c r="O14" s="70">
        <v>28000</v>
      </c>
      <c r="P14" s="65"/>
    </row>
    <row r="15" spans="13:21" ht="26.25">
      <c r="M15" s="69">
        <v>2</v>
      </c>
      <c r="N15" s="71">
        <v>15000</v>
      </c>
      <c r="O15" s="70">
        <v>12000</v>
      </c>
      <c r="P15" s="65"/>
    </row>
    <row r="16" spans="13:21" ht="26.25">
      <c r="M16" s="69">
        <v>3</v>
      </c>
      <c r="N16" s="71">
        <v>15000</v>
      </c>
      <c r="O16" s="70">
        <v>10000</v>
      </c>
      <c r="P16" s="65"/>
    </row>
    <row r="17" spans="13:19" ht="26.25">
      <c r="M17" s="69">
        <v>4</v>
      </c>
      <c r="N17" s="71">
        <v>15000</v>
      </c>
      <c r="O17" s="70">
        <v>10000</v>
      </c>
      <c r="P17" s="65"/>
    </row>
    <row r="18" spans="13:19" ht="26.25">
      <c r="M18" s="69">
        <v>5</v>
      </c>
      <c r="N18" s="71">
        <v>15000</v>
      </c>
      <c r="O18" s="70">
        <v>10000</v>
      </c>
      <c r="P18" s="65"/>
    </row>
    <row r="19" spans="13:19" ht="27">
      <c r="M19" s="72" t="s">
        <v>7</v>
      </c>
      <c r="N19" s="73">
        <f>NPV(O10,N14,N15,N16,N17,N18)</f>
        <v>61502.961539213909</v>
      </c>
      <c r="O19" s="73">
        <f>NPV(O10,O14,O15,O16,O17,O18)</f>
        <v>59571.28172256441</v>
      </c>
      <c r="P19" s="74"/>
      <c r="Q19" s="132">
        <f>(17000/1.07^5)+(17000/1.07^4)+(17000/1.07^3)+(17000/1.07^2)+(17000/1.07^1)</f>
        <v>69703.356411109096</v>
      </c>
      <c r="S19" s="135">
        <f>(28000/1.1^1)+(12000/1.1^2)+(10000/1.1^3)+(10000/1.1^4)+(10000/1.1^5)</f>
        <v>55924.396619704312</v>
      </c>
    </row>
    <row r="20" spans="13:19" ht="47.45" customHeight="1">
      <c r="M20" s="77" t="s">
        <v>19</v>
      </c>
      <c r="N20" s="129">
        <f>N13</f>
        <v>-55000</v>
      </c>
      <c r="O20" s="131">
        <f>O13</f>
        <v>-45000</v>
      </c>
      <c r="P20" s="74"/>
      <c r="Q20" s="133">
        <f>N20</f>
        <v>-55000</v>
      </c>
      <c r="S20" s="136">
        <f>O20</f>
        <v>-45000</v>
      </c>
    </row>
    <row r="21" spans="13:19" ht="27">
      <c r="M21" s="78" t="s">
        <v>6</v>
      </c>
      <c r="N21" s="122">
        <f>N19+N20</f>
        <v>6502.9615392139094</v>
      </c>
      <c r="O21" s="127">
        <f>O19+O20</f>
        <v>14571.28172256441</v>
      </c>
      <c r="P21" s="74"/>
      <c r="Q21" s="134">
        <f>Q19+Q20</f>
        <v>14703.356411109096</v>
      </c>
      <c r="S21" s="137">
        <f>S19+S20</f>
        <v>10924.396619704312</v>
      </c>
    </row>
    <row r="22" spans="13:19" ht="30">
      <c r="M22" s="124" t="s">
        <v>8</v>
      </c>
      <c r="N22" s="110" t="s">
        <v>9</v>
      </c>
      <c r="P22" s="65"/>
    </row>
    <row r="23" spans="13:19">
      <c r="M23" s="65"/>
      <c r="N23" s="65"/>
      <c r="O23" s="65"/>
      <c r="P23" s="65"/>
    </row>
    <row r="24" spans="13:19">
      <c r="M24" s="65"/>
      <c r="N24" s="65"/>
      <c r="O24" s="65"/>
      <c r="P24" s="65"/>
    </row>
    <row r="25" spans="13:19" ht="34.9" customHeight="1">
      <c r="M25" s="79"/>
      <c r="O25" s="80"/>
    </row>
    <row r="26" spans="13:19" ht="28.9" customHeight="1">
      <c r="M26" s="81"/>
      <c r="N26" s="151"/>
      <c r="O26" s="151"/>
      <c r="P26" s="151"/>
    </row>
    <row r="27" spans="13:19">
      <c r="M27" s="82"/>
      <c r="N27" s="83"/>
      <c r="O27" s="80"/>
      <c r="P27" s="84"/>
    </row>
    <row r="28" spans="13:19">
      <c r="N28" s="85"/>
      <c r="O28" s="146"/>
      <c r="P28" s="146"/>
    </row>
    <row r="29" spans="13:19" ht="26.45" customHeight="1">
      <c r="N29" s="85"/>
      <c r="O29" s="146"/>
      <c r="P29" s="146"/>
    </row>
    <row r="30" spans="13:19" ht="26.45" customHeight="1">
      <c r="N30" s="85"/>
      <c r="O30" s="146"/>
      <c r="P30" s="146"/>
    </row>
    <row r="31" spans="13:19" ht="25.9" customHeight="1">
      <c r="N31" s="85"/>
      <c r="O31" s="146"/>
      <c r="P31" s="146"/>
    </row>
    <row r="32" spans="13:19">
      <c r="O32" s="80"/>
      <c r="P32" s="84"/>
    </row>
    <row r="33" spans="13:16" ht="26.45" customHeight="1">
      <c r="M33" s="85"/>
      <c r="N33" s="151"/>
      <c r="O33" s="151"/>
      <c r="P33" s="151"/>
    </row>
    <row r="34" spans="13:16">
      <c r="M34" s="86"/>
      <c r="N34" s="87"/>
      <c r="O34" s="88"/>
      <c r="P34" s="84"/>
    </row>
    <row r="35" spans="13:16">
      <c r="N35" s="87"/>
      <c r="O35" s="88"/>
      <c r="P35" s="84"/>
    </row>
    <row r="36" spans="13:16">
      <c r="N36" s="86"/>
      <c r="O36" s="89"/>
    </row>
    <row r="37" spans="13:16">
      <c r="N37" s="86"/>
      <c r="O37" s="89"/>
    </row>
    <row r="38" spans="13:16">
      <c r="M38" s="84"/>
      <c r="N38" s="86"/>
      <c r="O38" s="89"/>
      <c r="P38" s="90"/>
    </row>
    <row r="39" spans="13:16">
      <c r="M39" s="84"/>
      <c r="N39" s="86"/>
      <c r="O39" s="89"/>
    </row>
    <row r="40" spans="13:16">
      <c r="M40" s="84"/>
      <c r="O40" s="80"/>
    </row>
    <row r="41" spans="13:16">
      <c r="M41" s="84"/>
      <c r="N41" s="86"/>
      <c r="O41" s="91"/>
    </row>
    <row r="42" spans="13:16" ht="12.6" customHeight="1">
      <c r="M42" s="84"/>
      <c r="O42" s="80"/>
    </row>
    <row r="43" spans="13:16" ht="28.15" customHeight="1">
      <c r="M43" s="81"/>
      <c r="N43" s="151"/>
      <c r="O43" s="151"/>
      <c r="P43" s="151"/>
    </row>
    <row r="44" spans="13:16">
      <c r="M44" s="82"/>
      <c r="N44" s="92"/>
      <c r="O44" s="80"/>
    </row>
    <row r="45" spans="13:16">
      <c r="N45" s="85"/>
      <c r="O45" s="146"/>
      <c r="P45" s="146"/>
    </row>
    <row r="46" spans="13:16">
      <c r="N46" s="85"/>
      <c r="O46" s="146"/>
      <c r="P46" s="146"/>
    </row>
    <row r="47" spans="13:16" ht="27" customHeight="1">
      <c r="N47" s="85"/>
      <c r="O47" s="146"/>
      <c r="P47" s="146"/>
    </row>
    <row r="48" spans="13:16" ht="26.45" customHeight="1">
      <c r="N48" s="85"/>
      <c r="O48" s="146"/>
      <c r="P48" s="146"/>
    </row>
    <row r="49" spans="13:16">
      <c r="O49" s="80"/>
    </row>
    <row r="50" spans="13:16" ht="28.15" customHeight="1">
      <c r="M50" s="81"/>
      <c r="N50" s="151"/>
      <c r="O50" s="151"/>
      <c r="P50" s="151"/>
    </row>
    <row r="51" spans="13:16">
      <c r="M51" s="82"/>
      <c r="N51" s="92"/>
      <c r="O51" s="80"/>
    </row>
    <row r="52" spans="13:16">
      <c r="N52" s="85"/>
      <c r="O52" s="146"/>
      <c r="P52" s="146"/>
    </row>
    <row r="53" spans="13:16" ht="13.15" customHeight="1">
      <c r="N53" s="85"/>
      <c r="O53" s="146"/>
      <c r="P53" s="146"/>
    </row>
    <row r="54" spans="13:16" ht="27" customHeight="1">
      <c r="N54" s="85"/>
      <c r="O54" s="146"/>
      <c r="P54" s="146"/>
    </row>
    <row r="55" spans="13:16" ht="26.45" customHeight="1">
      <c r="N55" s="85"/>
      <c r="O55" s="146"/>
      <c r="P55" s="146"/>
    </row>
    <row r="56" spans="13:16">
      <c r="O56" s="80"/>
    </row>
    <row r="57" spans="13:16" ht="15.6" customHeight="1">
      <c r="M57" s="93"/>
      <c r="N57" s="152"/>
      <c r="O57" s="152"/>
      <c r="P57" s="152"/>
    </row>
    <row r="58" spans="13:16">
      <c r="M58" s="85"/>
      <c r="N58" s="94"/>
    </row>
    <row r="59" spans="13:16">
      <c r="M59" s="86"/>
      <c r="N59" s="90"/>
      <c r="O59" s="88"/>
      <c r="P59" s="84"/>
    </row>
    <row r="60" spans="13:16" ht="13.9" customHeight="1">
      <c r="N60" s="90"/>
      <c r="O60" s="88"/>
      <c r="P60" s="84"/>
    </row>
    <row r="61" spans="13:16" ht="13.9" customHeight="1">
      <c r="N61" s="95"/>
      <c r="O61" s="92"/>
      <c r="P61" s="84"/>
    </row>
    <row r="62" spans="13:16" ht="13.9" customHeight="1">
      <c r="N62" s="95"/>
      <c r="O62" s="92"/>
      <c r="P62" s="84"/>
    </row>
    <row r="63" spans="13:16" ht="13.9" customHeight="1">
      <c r="N63" s="95"/>
      <c r="O63" s="92"/>
      <c r="P63" s="84"/>
    </row>
    <row r="64" spans="13:16" ht="13.9" customHeight="1">
      <c r="N64" s="95"/>
      <c r="O64" s="92"/>
      <c r="P64" s="96"/>
    </row>
    <row r="65" spans="13:16">
      <c r="N65" s="83"/>
      <c r="O65" s="84"/>
      <c r="P65" s="96"/>
    </row>
    <row r="66" spans="13:16" ht="31.15" customHeight="1">
      <c r="M66" s="153"/>
      <c r="N66" s="153"/>
      <c r="O66" s="153"/>
      <c r="P66" s="153"/>
    </row>
    <row r="67" spans="13:16" ht="26.45" customHeight="1">
      <c r="M67" s="85"/>
      <c r="N67" s="151"/>
      <c r="O67" s="151"/>
      <c r="P67" s="151"/>
    </row>
    <row r="68" spans="13:16" ht="12" customHeight="1">
      <c r="M68" s="86"/>
      <c r="N68" s="154"/>
      <c r="O68" s="154"/>
      <c r="P68" s="154"/>
    </row>
    <row r="69" spans="13:16" ht="19.149999999999999" customHeight="1">
      <c r="N69" s="87"/>
      <c r="O69" s="90"/>
    </row>
    <row r="70" spans="13:16">
      <c r="N70" s="87"/>
      <c r="O70" s="90"/>
    </row>
    <row r="71" spans="13:16">
      <c r="N71" s="87"/>
      <c r="O71" s="90"/>
    </row>
    <row r="72" spans="13:16">
      <c r="N72" s="95"/>
      <c r="O72" s="92"/>
    </row>
    <row r="73" spans="13:16">
      <c r="N73" s="95"/>
      <c r="O73" s="92"/>
    </row>
    <row r="74" spans="13:16">
      <c r="N74" s="95"/>
      <c r="O74" s="92"/>
    </row>
    <row r="75" spans="13:16">
      <c r="N75" s="95"/>
      <c r="O75" s="92"/>
    </row>
    <row r="76" spans="13:16">
      <c r="N76" s="97"/>
      <c r="O76" s="98"/>
    </row>
    <row r="77" spans="13:16" ht="24" customHeight="1">
      <c r="N77" s="97"/>
      <c r="O77" s="98"/>
    </row>
    <row r="78" spans="13:16" ht="26.45" customHeight="1">
      <c r="M78" s="85"/>
      <c r="N78" s="151"/>
      <c r="O78" s="151"/>
      <c r="P78" s="151"/>
    </row>
    <row r="79" spans="13:16">
      <c r="M79" s="86"/>
      <c r="N79" s="154"/>
      <c r="O79" s="154"/>
      <c r="P79" s="154"/>
    </row>
    <row r="80" spans="13:16" ht="26.45" customHeight="1">
      <c r="M80" s="99"/>
      <c r="N80" s="100"/>
      <c r="O80" s="90"/>
    </row>
    <row r="81" spans="13:16">
      <c r="N81" s="87"/>
      <c r="O81" s="88"/>
    </row>
    <row r="82" spans="13:16">
      <c r="N82" s="87"/>
      <c r="O82" s="88"/>
    </row>
    <row r="83" spans="13:16">
      <c r="N83" s="95"/>
      <c r="O83" s="88"/>
    </row>
    <row r="84" spans="13:16">
      <c r="N84" s="95"/>
      <c r="O84" s="80"/>
    </row>
    <row r="85" spans="13:16">
      <c r="N85" s="95"/>
      <c r="O85" s="80"/>
    </row>
    <row r="86" spans="13:16">
      <c r="N86" s="95"/>
      <c r="O86" s="80"/>
    </row>
    <row r="87" spans="13:16">
      <c r="N87" s="95"/>
      <c r="O87" s="79"/>
    </row>
    <row r="88" spans="13:16">
      <c r="N88" s="80"/>
    </row>
    <row r="89" spans="13:16" ht="26.45" customHeight="1">
      <c r="M89" s="85"/>
      <c r="N89" s="151"/>
      <c r="O89" s="151"/>
      <c r="P89" s="151"/>
    </row>
    <row r="90" spans="13:16" ht="26.45" customHeight="1">
      <c r="M90" s="85"/>
      <c r="N90" s="146"/>
      <c r="O90" s="146"/>
      <c r="P90" s="146"/>
    </row>
    <row r="91" spans="13:16" ht="18" customHeight="1">
      <c r="N91" s="95"/>
      <c r="O91" s="88"/>
    </row>
    <row r="92" spans="13:16">
      <c r="N92" s="95"/>
      <c r="O92" s="80"/>
    </row>
    <row r="93" spans="13:16">
      <c r="N93" s="95"/>
      <c r="O93" s="80"/>
    </row>
    <row r="94" spans="13:16">
      <c r="N94" s="95"/>
      <c r="O94" s="80"/>
    </row>
    <row r="95" spans="13:16" ht="14.45" customHeight="1">
      <c r="N95" s="95"/>
      <c r="O95" s="79"/>
    </row>
    <row r="96" spans="13:16" ht="24.6" customHeight="1">
      <c r="O96" s="80"/>
    </row>
    <row r="97" spans="13:16" ht="26.45" customHeight="1">
      <c r="M97" s="85"/>
      <c r="N97" s="151"/>
      <c r="O97" s="151"/>
      <c r="P97" s="151"/>
    </row>
    <row r="98" spans="13:16">
      <c r="M98" s="85"/>
    </row>
    <row r="99" spans="13:16" ht="20.45" customHeight="1">
      <c r="M99" s="85"/>
      <c r="N99" s="100"/>
      <c r="O99" s="90"/>
      <c r="P99" s="138"/>
    </row>
    <row r="100" spans="13:16">
      <c r="M100" s="85"/>
      <c r="N100" s="87"/>
      <c r="O100" s="88"/>
      <c r="P100" s="138"/>
    </row>
    <row r="101" spans="13:16">
      <c r="M101" s="85"/>
      <c r="N101" s="87"/>
      <c r="O101" s="88"/>
      <c r="P101" s="138"/>
    </row>
    <row r="102" spans="13:16">
      <c r="M102" s="85"/>
      <c r="N102" s="85"/>
      <c r="O102" s="102"/>
      <c r="P102" s="102"/>
    </row>
    <row r="103" spans="13:16">
      <c r="M103" s="85"/>
      <c r="N103" s="85"/>
      <c r="O103" s="102"/>
    </row>
    <row r="104" spans="13:16">
      <c r="M104" s="85"/>
      <c r="N104" s="85"/>
      <c r="O104" s="102"/>
      <c r="P104" s="139"/>
    </row>
    <row r="105" spans="13:16">
      <c r="N105" s="85"/>
      <c r="O105" s="102"/>
      <c r="P105" s="102"/>
    </row>
    <row r="106" spans="13:16">
      <c r="N106" s="92"/>
      <c r="O106" s="80"/>
    </row>
  </sheetData>
  <mergeCells count="27">
    <mergeCell ref="N89:P89"/>
    <mergeCell ref="N90:P90"/>
    <mergeCell ref="N97:P97"/>
    <mergeCell ref="N57:P57"/>
    <mergeCell ref="M66:P66"/>
    <mergeCell ref="N67:P67"/>
    <mergeCell ref="N68:P68"/>
    <mergeCell ref="N78:P78"/>
    <mergeCell ref="N79:P79"/>
    <mergeCell ref="O55:P55"/>
    <mergeCell ref="O31:P31"/>
    <mergeCell ref="N33:P33"/>
    <mergeCell ref="N43:P43"/>
    <mergeCell ref="O45:P45"/>
    <mergeCell ref="O46:P46"/>
    <mergeCell ref="O47:P47"/>
    <mergeCell ref="O48:P48"/>
    <mergeCell ref="N50:P50"/>
    <mergeCell ref="O52:P52"/>
    <mergeCell ref="O53:P53"/>
    <mergeCell ref="O54:P54"/>
    <mergeCell ref="O30:P30"/>
    <mergeCell ref="M10:N10"/>
    <mergeCell ref="N11:O11"/>
    <mergeCell ref="N26:P26"/>
    <mergeCell ref="O28:P28"/>
    <mergeCell ref="O29:P29"/>
  </mergeCells>
  <pageMargins left="0.75" right="0.75" top="1" bottom="1" header="0.5" footer="0.5"/>
  <pageSetup scale="50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8:AF106"/>
  <sheetViews>
    <sheetView zoomScale="60" zoomScaleNormal="60" workbookViewId="0">
      <selection activeCell="T27" sqref="T27"/>
    </sheetView>
  </sheetViews>
  <sheetFormatPr defaultColWidth="8.85546875" defaultRowHeight="12.75"/>
  <cols>
    <col min="1" max="11" width="8.85546875" style="64"/>
    <col min="12" max="12" width="10.28515625" style="64" customWidth="1"/>
    <col min="13" max="13" width="27.7109375" style="64" customWidth="1"/>
    <col min="14" max="14" width="21.28515625" style="64" customWidth="1"/>
    <col min="15" max="15" width="16.7109375" style="64" customWidth="1"/>
    <col min="16" max="16" width="8.28515625" style="64" customWidth="1"/>
    <col min="17" max="17" width="28.42578125" style="65" bestFit="1" customWidth="1"/>
    <col min="18" max="18" width="3.5703125" style="65" customWidth="1"/>
    <col min="19" max="19" width="21" style="65" customWidth="1"/>
    <col min="20" max="20" width="17.85546875" style="65" customWidth="1"/>
    <col min="21" max="32" width="8.85546875" style="65"/>
    <col min="33" max="16384" width="8.85546875" style="64"/>
  </cols>
  <sheetData>
    <row r="8" spans="13:21">
      <c r="M8" s="65"/>
      <c r="N8" s="65"/>
      <c r="O8" s="65"/>
      <c r="P8" s="65"/>
      <c r="U8" s="66"/>
    </row>
    <row r="9" spans="13:21">
      <c r="M9" s="65"/>
      <c r="N9" s="65"/>
      <c r="O9" s="65"/>
      <c r="P9" s="65"/>
    </row>
    <row r="10" spans="13:21" ht="25.5">
      <c r="M10" s="147" t="s">
        <v>1</v>
      </c>
      <c r="N10" s="148"/>
      <c r="O10" s="67">
        <v>0.1</v>
      </c>
      <c r="P10" s="65"/>
    </row>
    <row r="11" spans="13:21" ht="25.9" customHeight="1">
      <c r="M11" s="68"/>
      <c r="N11" s="149" t="s">
        <v>2</v>
      </c>
      <c r="O11" s="150"/>
      <c r="P11" s="65"/>
    </row>
    <row r="12" spans="13:21" ht="25.9" customHeight="1">
      <c r="M12" s="33" t="s">
        <v>3</v>
      </c>
      <c r="N12" s="125" t="s">
        <v>4</v>
      </c>
      <c r="O12" s="126" t="s">
        <v>5</v>
      </c>
      <c r="P12" s="65"/>
    </row>
    <row r="13" spans="13:21" ht="26.25">
      <c r="M13" s="69">
        <v>0</v>
      </c>
      <c r="N13" s="128">
        <v>-42000</v>
      </c>
      <c r="O13" s="130">
        <v>-45000</v>
      </c>
      <c r="P13" s="65"/>
    </row>
    <row r="14" spans="13:21" ht="24.6" customHeight="1">
      <c r="M14" s="69">
        <v>1</v>
      </c>
      <c r="N14" s="71">
        <v>14000</v>
      </c>
      <c r="O14" s="70">
        <v>28000</v>
      </c>
      <c r="P14" s="65"/>
    </row>
    <row r="15" spans="13:21" ht="26.25">
      <c r="M15" s="69">
        <v>2</v>
      </c>
      <c r="N15" s="71">
        <v>14000</v>
      </c>
      <c r="O15" s="70">
        <v>12000</v>
      </c>
      <c r="P15" s="65"/>
    </row>
    <row r="16" spans="13:21" ht="26.25">
      <c r="M16" s="69">
        <v>3</v>
      </c>
      <c r="N16" s="71">
        <v>14000</v>
      </c>
      <c r="O16" s="70">
        <v>10000</v>
      </c>
      <c r="P16" s="65"/>
    </row>
    <row r="17" spans="13:19" ht="26.25">
      <c r="M17" s="69">
        <v>4</v>
      </c>
      <c r="N17" s="71">
        <v>14000</v>
      </c>
      <c r="O17" s="70">
        <v>10000</v>
      </c>
      <c r="P17" s="65"/>
    </row>
    <row r="18" spans="13:19" ht="26.25">
      <c r="M18" s="69">
        <v>5</v>
      </c>
      <c r="N18" s="71">
        <v>14000</v>
      </c>
      <c r="O18" s="70">
        <v>10000</v>
      </c>
      <c r="P18" s="65"/>
    </row>
    <row r="19" spans="13:19" ht="27">
      <c r="M19" s="72" t="s">
        <v>7</v>
      </c>
      <c r="N19" s="73">
        <f>NPV(O10,N14,N15,N16,N17,N18)</f>
        <v>53071.014771718263</v>
      </c>
      <c r="O19" s="73">
        <f>NPV(O10,O14,O15,O16,O17,O18)</f>
        <v>55924.396619704319</v>
      </c>
      <c r="P19" s="74"/>
      <c r="Q19" s="132">
        <f>(14000/1.1^5)+(14000/1.1^4)+(14000/1.1^3)+(14000/1.1^2)+(14000/1.1^1)</f>
        <v>53071.014771718263</v>
      </c>
      <c r="S19" s="135">
        <f>(28000/1.1^1)+(12000/1.1^2)+(10000/1.1^3)+(10000/1.1^4)+(10000/1.1^5)</f>
        <v>55924.396619704312</v>
      </c>
    </row>
    <row r="20" spans="13:19" ht="47.45" customHeight="1">
      <c r="M20" s="77" t="s">
        <v>19</v>
      </c>
      <c r="N20" s="129">
        <f>N13</f>
        <v>-42000</v>
      </c>
      <c r="O20" s="131">
        <f>O13</f>
        <v>-45000</v>
      </c>
      <c r="P20" s="74"/>
      <c r="Q20" s="133">
        <f>N20</f>
        <v>-42000</v>
      </c>
      <c r="S20" s="136">
        <f>O20</f>
        <v>-45000</v>
      </c>
    </row>
    <row r="21" spans="13:19" ht="27">
      <c r="M21" s="78" t="s">
        <v>6</v>
      </c>
      <c r="N21" s="122">
        <f>N19+N20</f>
        <v>11071.014771718263</v>
      </c>
      <c r="O21" s="127">
        <f>O19+O20</f>
        <v>10924.396619704319</v>
      </c>
      <c r="P21" s="74"/>
      <c r="Q21" s="134">
        <f>Q19+Q20</f>
        <v>11071.014771718263</v>
      </c>
      <c r="S21" s="137">
        <f>S19+S20</f>
        <v>10924.396619704312</v>
      </c>
    </row>
    <row r="22" spans="13:19" ht="30">
      <c r="M22" s="124" t="s">
        <v>8</v>
      </c>
      <c r="N22" s="110" t="s">
        <v>9</v>
      </c>
      <c r="P22" s="65"/>
    </row>
    <row r="23" spans="13:19">
      <c r="M23" s="65"/>
      <c r="N23" s="65"/>
      <c r="O23" s="65"/>
      <c r="P23" s="65"/>
    </row>
    <row r="24" spans="13:19">
      <c r="M24" s="65"/>
      <c r="N24" s="65"/>
      <c r="O24" s="65"/>
      <c r="P24" s="65"/>
    </row>
    <row r="25" spans="13:19" ht="34.9" customHeight="1">
      <c r="M25" s="79"/>
      <c r="O25" s="80"/>
      <c r="Q25" s="141">
        <f>NPV(7%,17000,17000,17000,17000,17000,17000,17000)</f>
        <v>91617.919828027851</v>
      </c>
    </row>
    <row r="26" spans="13:19" ht="28.9" customHeight="1">
      <c r="M26" s="81"/>
      <c r="N26" s="151"/>
      <c r="O26" s="151"/>
      <c r="P26" s="151"/>
      <c r="Q26" s="143">
        <v>55000</v>
      </c>
    </row>
    <row r="27" spans="13:19">
      <c r="M27" s="82"/>
      <c r="N27" s="83"/>
      <c r="O27" s="80"/>
      <c r="P27" s="84"/>
    </row>
    <row r="28" spans="13:19" ht="46.5" customHeight="1">
      <c r="N28" s="85"/>
      <c r="O28" s="146"/>
      <c r="P28" s="146"/>
      <c r="Q28" s="142">
        <f>Q25-Q26</f>
        <v>36617.919828027851</v>
      </c>
    </row>
    <row r="29" spans="13:19" ht="26.45" customHeight="1">
      <c r="N29" s="85"/>
      <c r="O29" s="146"/>
      <c r="P29" s="146"/>
    </row>
    <row r="30" spans="13:19" ht="26.45" customHeight="1">
      <c r="N30" s="85"/>
      <c r="O30" s="146"/>
      <c r="P30" s="146"/>
    </row>
    <row r="31" spans="13:19" ht="25.9" customHeight="1">
      <c r="N31" s="85"/>
      <c r="O31" s="146"/>
      <c r="P31" s="146"/>
    </row>
    <row r="32" spans="13:19">
      <c r="O32" s="80"/>
      <c r="P32" s="84"/>
    </row>
    <row r="33" spans="13:16" ht="26.45" customHeight="1">
      <c r="M33" s="85"/>
      <c r="N33" s="151"/>
      <c r="O33" s="151"/>
      <c r="P33" s="151"/>
    </row>
    <row r="34" spans="13:16">
      <c r="M34" s="86"/>
      <c r="N34" s="87"/>
      <c r="O34" s="88"/>
      <c r="P34" s="84"/>
    </row>
    <row r="35" spans="13:16">
      <c r="N35" s="87"/>
      <c r="O35" s="88"/>
      <c r="P35" s="84"/>
    </row>
    <row r="36" spans="13:16">
      <c r="N36" s="86"/>
      <c r="O36" s="89"/>
    </row>
    <row r="37" spans="13:16">
      <c r="N37" s="86"/>
      <c r="O37" s="89"/>
    </row>
    <row r="38" spans="13:16">
      <c r="M38" s="84"/>
      <c r="N38" s="86"/>
      <c r="O38" s="89"/>
      <c r="P38" s="90"/>
    </row>
    <row r="39" spans="13:16">
      <c r="M39" s="84"/>
      <c r="N39" s="86"/>
      <c r="O39" s="89"/>
    </row>
    <row r="40" spans="13:16">
      <c r="M40" s="84"/>
      <c r="O40" s="80"/>
    </row>
    <row r="41" spans="13:16">
      <c r="M41" s="84"/>
      <c r="N41" s="86"/>
      <c r="O41" s="91"/>
    </row>
    <row r="42" spans="13:16" ht="12.6" customHeight="1">
      <c r="M42" s="84"/>
      <c r="O42" s="80"/>
    </row>
    <row r="43" spans="13:16" ht="28.15" customHeight="1">
      <c r="M43" s="81"/>
      <c r="N43" s="151"/>
      <c r="O43" s="151"/>
      <c r="P43" s="151"/>
    </row>
    <row r="44" spans="13:16">
      <c r="M44" s="82"/>
      <c r="N44" s="92"/>
      <c r="O44" s="80"/>
    </row>
    <row r="45" spans="13:16">
      <c r="N45" s="85"/>
      <c r="O45" s="146"/>
      <c r="P45" s="146"/>
    </row>
    <row r="46" spans="13:16">
      <c r="N46" s="85"/>
      <c r="O46" s="146"/>
      <c r="P46" s="146"/>
    </row>
    <row r="47" spans="13:16" ht="27" customHeight="1">
      <c r="N47" s="85"/>
      <c r="O47" s="146"/>
      <c r="P47" s="146"/>
    </row>
    <row r="48" spans="13:16" ht="26.45" customHeight="1">
      <c r="N48" s="85"/>
      <c r="O48" s="146"/>
      <c r="P48" s="146"/>
    </row>
    <row r="49" spans="13:16">
      <c r="O49" s="80"/>
    </row>
    <row r="50" spans="13:16" ht="28.15" customHeight="1">
      <c r="M50" s="81"/>
      <c r="N50" s="151"/>
      <c r="O50" s="151"/>
      <c r="P50" s="151"/>
    </row>
    <row r="51" spans="13:16">
      <c r="M51" s="82"/>
      <c r="N51" s="92"/>
      <c r="O51" s="80"/>
    </row>
    <row r="52" spans="13:16">
      <c r="N52" s="85"/>
      <c r="O52" s="146"/>
      <c r="P52" s="146"/>
    </row>
    <row r="53" spans="13:16" ht="13.15" customHeight="1">
      <c r="N53" s="85"/>
      <c r="O53" s="146"/>
      <c r="P53" s="146"/>
    </row>
    <row r="54" spans="13:16" ht="27" customHeight="1">
      <c r="N54" s="85"/>
      <c r="O54" s="146"/>
      <c r="P54" s="146"/>
    </row>
    <row r="55" spans="13:16" ht="26.45" customHeight="1">
      <c r="N55" s="85"/>
      <c r="O55" s="146"/>
      <c r="P55" s="146"/>
    </row>
    <row r="56" spans="13:16">
      <c r="O56" s="80"/>
    </row>
    <row r="57" spans="13:16" ht="15.6" customHeight="1">
      <c r="M57" s="93"/>
      <c r="N57" s="152"/>
      <c r="O57" s="152"/>
      <c r="P57" s="152"/>
    </row>
    <row r="58" spans="13:16">
      <c r="M58" s="85"/>
      <c r="N58" s="94"/>
    </row>
    <row r="59" spans="13:16">
      <c r="M59" s="86"/>
      <c r="N59" s="90"/>
      <c r="O59" s="88"/>
      <c r="P59" s="84"/>
    </row>
    <row r="60" spans="13:16" ht="13.9" customHeight="1">
      <c r="N60" s="90"/>
      <c r="O60" s="88"/>
      <c r="P60" s="84"/>
    </row>
    <row r="61" spans="13:16" ht="13.9" customHeight="1">
      <c r="N61" s="95"/>
      <c r="O61" s="92"/>
      <c r="P61" s="84"/>
    </row>
    <row r="62" spans="13:16" ht="13.9" customHeight="1">
      <c r="N62" s="95"/>
      <c r="O62" s="92"/>
      <c r="P62" s="84"/>
    </row>
    <row r="63" spans="13:16" ht="13.9" customHeight="1">
      <c r="N63" s="95"/>
      <c r="O63" s="92"/>
      <c r="P63" s="84"/>
    </row>
    <row r="64" spans="13:16" ht="13.9" customHeight="1">
      <c r="N64" s="95"/>
      <c r="O64" s="92"/>
      <c r="P64" s="96"/>
    </row>
    <row r="65" spans="13:16">
      <c r="N65" s="83"/>
      <c r="O65" s="84"/>
      <c r="P65" s="96"/>
    </row>
    <row r="66" spans="13:16" ht="31.15" customHeight="1">
      <c r="M66" s="153"/>
      <c r="N66" s="153"/>
      <c r="O66" s="153"/>
      <c r="P66" s="153"/>
    </row>
    <row r="67" spans="13:16" ht="26.45" customHeight="1">
      <c r="M67" s="85"/>
      <c r="N67" s="151"/>
      <c r="O67" s="151"/>
      <c r="P67" s="151"/>
    </row>
    <row r="68" spans="13:16" ht="12" customHeight="1">
      <c r="M68" s="86"/>
      <c r="N68" s="154"/>
      <c r="O68" s="154"/>
      <c r="P68" s="154"/>
    </row>
    <row r="69" spans="13:16" ht="19.149999999999999" customHeight="1">
      <c r="N69" s="87"/>
      <c r="O69" s="90"/>
    </row>
    <row r="70" spans="13:16">
      <c r="N70" s="87"/>
      <c r="O70" s="90"/>
    </row>
    <row r="71" spans="13:16">
      <c r="N71" s="87"/>
      <c r="O71" s="90"/>
    </row>
    <row r="72" spans="13:16">
      <c r="N72" s="95"/>
      <c r="O72" s="92"/>
    </row>
    <row r="73" spans="13:16">
      <c r="N73" s="95"/>
      <c r="O73" s="92"/>
    </row>
    <row r="74" spans="13:16">
      <c r="N74" s="95"/>
      <c r="O74" s="92"/>
    </row>
    <row r="75" spans="13:16">
      <c r="N75" s="95"/>
      <c r="O75" s="92"/>
    </row>
    <row r="76" spans="13:16">
      <c r="N76" s="97"/>
      <c r="O76" s="98"/>
    </row>
    <row r="77" spans="13:16" ht="24" customHeight="1">
      <c r="N77" s="97"/>
      <c r="O77" s="98"/>
    </row>
    <row r="78" spans="13:16" ht="26.45" customHeight="1">
      <c r="M78" s="85"/>
      <c r="N78" s="151"/>
      <c r="O78" s="151"/>
      <c r="P78" s="151"/>
    </row>
    <row r="79" spans="13:16">
      <c r="M79" s="86"/>
      <c r="N79" s="154"/>
      <c r="O79" s="154"/>
      <c r="P79" s="154"/>
    </row>
    <row r="80" spans="13:16" ht="26.45" customHeight="1">
      <c r="M80" s="99"/>
      <c r="N80" s="100"/>
      <c r="O80" s="90"/>
    </row>
    <row r="81" spans="13:16">
      <c r="N81" s="87"/>
      <c r="O81" s="88"/>
    </row>
    <row r="82" spans="13:16">
      <c r="N82" s="87"/>
      <c r="O82" s="88"/>
    </row>
    <row r="83" spans="13:16">
      <c r="N83" s="95"/>
      <c r="O83" s="88"/>
    </row>
    <row r="84" spans="13:16">
      <c r="N84" s="95"/>
      <c r="O84" s="80"/>
    </row>
    <row r="85" spans="13:16">
      <c r="N85" s="95"/>
      <c r="O85" s="80"/>
    </row>
    <row r="86" spans="13:16">
      <c r="N86" s="95"/>
      <c r="O86" s="80"/>
    </row>
    <row r="87" spans="13:16">
      <c r="N87" s="95"/>
      <c r="O87" s="79"/>
    </row>
    <row r="88" spans="13:16">
      <c r="N88" s="80"/>
    </row>
    <row r="89" spans="13:16" ht="26.45" customHeight="1">
      <c r="M89" s="85"/>
      <c r="N89" s="151"/>
      <c r="O89" s="151"/>
      <c r="P89" s="151"/>
    </row>
    <row r="90" spans="13:16" ht="26.45" customHeight="1">
      <c r="M90" s="85"/>
      <c r="N90" s="146"/>
      <c r="O90" s="146"/>
      <c r="P90" s="146"/>
    </row>
    <row r="91" spans="13:16" ht="18" customHeight="1">
      <c r="N91" s="95"/>
      <c r="O91" s="88"/>
    </row>
    <row r="92" spans="13:16">
      <c r="N92" s="95"/>
      <c r="O92" s="80"/>
    </row>
    <row r="93" spans="13:16">
      <c r="N93" s="95"/>
      <c r="O93" s="80"/>
    </row>
    <row r="94" spans="13:16">
      <c r="N94" s="95"/>
      <c r="O94" s="80"/>
    </row>
    <row r="95" spans="13:16" ht="14.45" customHeight="1">
      <c r="N95" s="95"/>
      <c r="O95" s="79"/>
    </row>
    <row r="96" spans="13:16" ht="24.6" customHeight="1">
      <c r="O96" s="80"/>
    </row>
    <row r="97" spans="13:16" ht="26.45" customHeight="1">
      <c r="M97" s="85"/>
      <c r="N97" s="151"/>
      <c r="O97" s="151"/>
      <c r="P97" s="151"/>
    </row>
    <row r="98" spans="13:16">
      <c r="M98" s="85"/>
    </row>
    <row r="99" spans="13:16" ht="20.45" customHeight="1">
      <c r="M99" s="85"/>
      <c r="N99" s="100"/>
      <c r="O99" s="90"/>
      <c r="P99" s="101"/>
    </row>
    <row r="100" spans="13:16">
      <c r="M100" s="85"/>
      <c r="N100" s="87"/>
      <c r="O100" s="88"/>
      <c r="P100" s="101"/>
    </row>
    <row r="101" spans="13:16">
      <c r="M101" s="85"/>
      <c r="N101" s="87"/>
      <c r="O101" s="88"/>
      <c r="P101" s="101"/>
    </row>
    <row r="102" spans="13:16">
      <c r="M102" s="85"/>
      <c r="N102" s="85"/>
      <c r="O102" s="102"/>
      <c r="P102" s="102"/>
    </row>
    <row r="103" spans="13:16">
      <c r="M103" s="85"/>
      <c r="N103" s="85"/>
      <c r="O103" s="102"/>
    </row>
    <row r="104" spans="13:16">
      <c r="M104" s="85"/>
      <c r="N104" s="85"/>
      <c r="O104" s="102"/>
      <c r="P104" s="103"/>
    </row>
    <row r="105" spans="13:16">
      <c r="N105" s="85"/>
      <c r="O105" s="102"/>
      <c r="P105" s="102"/>
    </row>
    <row r="106" spans="13:16">
      <c r="N106" s="92"/>
      <c r="O106" s="80"/>
    </row>
  </sheetData>
  <mergeCells count="27">
    <mergeCell ref="N97:P97"/>
    <mergeCell ref="O55:P55"/>
    <mergeCell ref="N57:P57"/>
    <mergeCell ref="M66:P66"/>
    <mergeCell ref="N67:P67"/>
    <mergeCell ref="N68:P68"/>
    <mergeCell ref="N78:P78"/>
    <mergeCell ref="N79:P79"/>
    <mergeCell ref="N89:P89"/>
    <mergeCell ref="N90:P90"/>
    <mergeCell ref="O31:P31"/>
    <mergeCell ref="N33:P33"/>
    <mergeCell ref="N43:P43"/>
    <mergeCell ref="O45:P45"/>
    <mergeCell ref="O46:P46"/>
    <mergeCell ref="O52:P52"/>
    <mergeCell ref="O53:P53"/>
    <mergeCell ref="O54:P54"/>
    <mergeCell ref="O47:P47"/>
    <mergeCell ref="O48:P48"/>
    <mergeCell ref="N50:P50"/>
    <mergeCell ref="O30:P30"/>
    <mergeCell ref="O29:P29"/>
    <mergeCell ref="M10:N10"/>
    <mergeCell ref="N11:O11"/>
    <mergeCell ref="N26:P26"/>
    <mergeCell ref="O28:P28"/>
  </mergeCells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8:AF106"/>
  <sheetViews>
    <sheetView zoomScale="50" zoomScaleNormal="50" workbookViewId="0"/>
  </sheetViews>
  <sheetFormatPr defaultColWidth="8.85546875" defaultRowHeight="12.75"/>
  <cols>
    <col min="1" max="11" width="8.85546875" style="64"/>
    <col min="12" max="12" width="10.28515625" style="64" customWidth="1"/>
    <col min="13" max="13" width="27.7109375" style="64" customWidth="1"/>
    <col min="14" max="14" width="24.42578125" style="64" customWidth="1"/>
    <col min="15" max="15" width="21.140625" style="64" customWidth="1"/>
    <col min="16" max="16" width="8.28515625" style="64" customWidth="1"/>
    <col min="17" max="17" width="22.28515625" style="65" bestFit="1" customWidth="1"/>
    <col min="18" max="18" width="3.5703125" style="65" customWidth="1"/>
    <col min="19" max="19" width="21" style="65" customWidth="1"/>
    <col min="20" max="20" width="17.85546875" style="65" customWidth="1"/>
    <col min="21" max="32" width="8.85546875" style="65"/>
    <col min="33" max="16384" width="8.85546875" style="64"/>
  </cols>
  <sheetData>
    <row r="8" spans="13:21">
      <c r="M8" s="65"/>
      <c r="N8" s="65"/>
      <c r="O8" s="65"/>
      <c r="P8" s="65"/>
      <c r="U8" s="66"/>
    </row>
    <row r="9" spans="13:21">
      <c r="M9" s="65"/>
      <c r="N9" s="65"/>
      <c r="O9" s="65"/>
      <c r="P9" s="65"/>
    </row>
    <row r="10" spans="13:21" ht="26.25">
      <c r="M10" s="155" t="s">
        <v>1</v>
      </c>
      <c r="N10" s="156"/>
      <c r="O10" s="104">
        <v>0.1</v>
      </c>
      <c r="P10" s="65"/>
    </row>
    <row r="11" spans="13:21" ht="25.9" customHeight="1">
      <c r="M11" s="105"/>
      <c r="N11" s="157" t="s">
        <v>2</v>
      </c>
      <c r="O11" s="158"/>
      <c r="P11" s="65"/>
    </row>
    <row r="12" spans="13:21" ht="25.9" customHeight="1">
      <c r="M12" s="106" t="s">
        <v>3</v>
      </c>
      <c r="N12" s="106" t="s">
        <v>4</v>
      </c>
      <c r="O12" s="106" t="s">
        <v>5</v>
      </c>
      <c r="P12" s="65"/>
    </row>
    <row r="13" spans="13:21" ht="34.5">
      <c r="M13" s="116">
        <v>0</v>
      </c>
      <c r="N13" s="117">
        <v>-42000</v>
      </c>
      <c r="O13" s="117">
        <v>-45000</v>
      </c>
      <c r="P13" s="65"/>
    </row>
    <row r="14" spans="13:21" ht="24.6" customHeight="1">
      <c r="M14" s="116">
        <v>1</v>
      </c>
      <c r="N14" s="118">
        <v>14000</v>
      </c>
      <c r="O14" s="117">
        <v>28000</v>
      </c>
      <c r="P14" s="65"/>
    </row>
    <row r="15" spans="13:21" ht="34.5">
      <c r="M15" s="116">
        <v>2</v>
      </c>
      <c r="N15" s="118">
        <v>14000</v>
      </c>
      <c r="O15" s="117">
        <v>12000</v>
      </c>
      <c r="P15" s="65"/>
    </row>
    <row r="16" spans="13:21" ht="34.5">
      <c r="M16" s="116">
        <v>3</v>
      </c>
      <c r="N16" s="118">
        <v>14000</v>
      </c>
      <c r="O16" s="117">
        <v>10000</v>
      </c>
      <c r="P16" s="65"/>
    </row>
    <row r="17" spans="13:19" ht="34.5">
      <c r="M17" s="116">
        <v>4</v>
      </c>
      <c r="N17" s="118">
        <v>14000</v>
      </c>
      <c r="O17" s="117">
        <v>10000</v>
      </c>
      <c r="P17" s="65"/>
    </row>
    <row r="18" spans="13:19" ht="34.5">
      <c r="M18" s="116">
        <v>5</v>
      </c>
      <c r="N18" s="118">
        <v>14000</v>
      </c>
      <c r="O18" s="117">
        <v>10000</v>
      </c>
      <c r="P18" s="65"/>
    </row>
    <row r="19" spans="13:19" ht="27">
      <c r="M19" s="107" t="s">
        <v>7</v>
      </c>
      <c r="N19" s="119"/>
      <c r="O19" s="119"/>
      <c r="P19" s="74"/>
      <c r="Q19" s="75"/>
      <c r="S19" s="76"/>
    </row>
    <row r="20" spans="13:19" ht="47.45" customHeight="1">
      <c r="M20" s="108" t="s">
        <v>19</v>
      </c>
      <c r="N20" s="120"/>
      <c r="O20" s="120"/>
      <c r="P20" s="74"/>
    </row>
    <row r="21" spans="13:19" ht="26.25">
      <c r="M21" s="109" t="s">
        <v>6</v>
      </c>
      <c r="N21" s="121"/>
      <c r="O21" s="121"/>
      <c r="P21" s="74"/>
    </row>
    <row r="22" spans="13:19" ht="30">
      <c r="M22" s="159" t="s">
        <v>8</v>
      </c>
      <c r="N22" s="160"/>
      <c r="O22" s="123"/>
      <c r="P22" s="65"/>
    </row>
    <row r="23" spans="13:19">
      <c r="M23" s="65"/>
      <c r="N23" s="65"/>
      <c r="O23" s="65"/>
      <c r="P23" s="65"/>
    </row>
    <row r="24" spans="13:19">
      <c r="M24" s="65"/>
      <c r="N24" s="65"/>
      <c r="O24" s="65"/>
      <c r="P24" s="65"/>
    </row>
    <row r="25" spans="13:19" ht="34.9" customHeight="1">
      <c r="M25" s="79"/>
      <c r="O25" s="80"/>
    </row>
    <row r="26" spans="13:19" ht="28.9" customHeight="1">
      <c r="M26" s="81"/>
      <c r="N26" s="151"/>
      <c r="O26" s="151"/>
      <c r="P26" s="151"/>
    </row>
    <row r="27" spans="13:19">
      <c r="M27" s="82"/>
      <c r="N27" s="83"/>
      <c r="O27" s="80"/>
      <c r="P27" s="84"/>
    </row>
    <row r="28" spans="13:19">
      <c r="N28" s="85"/>
      <c r="O28" s="146"/>
      <c r="P28" s="146"/>
    </row>
    <row r="29" spans="13:19" ht="26.45" customHeight="1">
      <c r="N29" s="85"/>
      <c r="O29" s="146"/>
      <c r="P29" s="146"/>
    </row>
    <row r="30" spans="13:19" ht="26.45" customHeight="1">
      <c r="N30" s="85"/>
      <c r="O30" s="146"/>
      <c r="P30" s="146"/>
    </row>
    <row r="31" spans="13:19" ht="25.9" customHeight="1">
      <c r="N31" s="85"/>
      <c r="O31" s="146"/>
      <c r="P31" s="146"/>
    </row>
    <row r="32" spans="13:19">
      <c r="O32" s="80"/>
      <c r="P32" s="84"/>
    </row>
    <row r="33" spans="13:16" ht="26.45" customHeight="1">
      <c r="M33" s="85"/>
      <c r="N33" s="151"/>
      <c r="O33" s="151"/>
      <c r="P33" s="151"/>
    </row>
    <row r="34" spans="13:16">
      <c r="M34" s="86"/>
      <c r="N34" s="87"/>
      <c r="O34" s="88"/>
      <c r="P34" s="84"/>
    </row>
    <row r="35" spans="13:16">
      <c r="N35" s="87"/>
      <c r="O35" s="88"/>
      <c r="P35" s="84"/>
    </row>
    <row r="36" spans="13:16">
      <c r="N36" s="86"/>
      <c r="O36" s="89"/>
    </row>
    <row r="37" spans="13:16">
      <c r="N37" s="86"/>
      <c r="O37" s="89"/>
    </row>
    <row r="38" spans="13:16">
      <c r="M38" s="84"/>
      <c r="N38" s="86"/>
      <c r="O38" s="89"/>
      <c r="P38" s="90"/>
    </row>
    <row r="39" spans="13:16">
      <c r="M39" s="84"/>
      <c r="N39" s="86"/>
      <c r="O39" s="89"/>
    </row>
    <row r="40" spans="13:16">
      <c r="M40" s="84"/>
      <c r="O40" s="80"/>
    </row>
    <row r="41" spans="13:16">
      <c r="M41" s="84"/>
      <c r="N41" s="86"/>
      <c r="O41" s="91"/>
    </row>
    <row r="42" spans="13:16" ht="12.6" customHeight="1">
      <c r="M42" s="84"/>
      <c r="O42" s="80"/>
    </row>
    <row r="43" spans="13:16" ht="28.15" customHeight="1">
      <c r="M43" s="81"/>
      <c r="N43" s="151"/>
      <c r="O43" s="151"/>
      <c r="P43" s="151"/>
    </row>
    <row r="44" spans="13:16">
      <c r="M44" s="82"/>
      <c r="N44" s="92"/>
      <c r="O44" s="80"/>
    </row>
    <row r="45" spans="13:16">
      <c r="N45" s="85"/>
      <c r="O45" s="146"/>
      <c r="P45" s="146"/>
    </row>
    <row r="46" spans="13:16">
      <c r="N46" s="85"/>
      <c r="O46" s="146"/>
      <c r="P46" s="146"/>
    </row>
    <row r="47" spans="13:16" ht="27" customHeight="1">
      <c r="N47" s="85"/>
      <c r="O47" s="146"/>
      <c r="P47" s="146"/>
    </row>
    <row r="48" spans="13:16" ht="26.45" customHeight="1">
      <c r="N48" s="85"/>
      <c r="O48" s="146"/>
      <c r="P48" s="146"/>
    </row>
    <row r="49" spans="13:16">
      <c r="O49" s="80"/>
    </row>
    <row r="50" spans="13:16" ht="28.15" customHeight="1">
      <c r="M50" s="81"/>
      <c r="N50" s="151"/>
      <c r="O50" s="151"/>
      <c r="P50" s="151"/>
    </row>
    <row r="51" spans="13:16">
      <c r="M51" s="82"/>
      <c r="N51" s="92"/>
      <c r="O51" s="80"/>
    </row>
    <row r="52" spans="13:16">
      <c r="N52" s="85"/>
      <c r="O52" s="146"/>
      <c r="P52" s="146"/>
    </row>
    <row r="53" spans="13:16" ht="13.15" customHeight="1">
      <c r="N53" s="85"/>
      <c r="O53" s="146"/>
      <c r="P53" s="146"/>
    </row>
    <row r="54" spans="13:16" ht="27" customHeight="1">
      <c r="N54" s="85"/>
      <c r="O54" s="146"/>
      <c r="P54" s="146"/>
    </row>
    <row r="55" spans="13:16" ht="26.45" customHeight="1">
      <c r="N55" s="85"/>
      <c r="O55" s="146"/>
      <c r="P55" s="146"/>
    </row>
    <row r="56" spans="13:16">
      <c r="O56" s="80"/>
    </row>
    <row r="57" spans="13:16" ht="15.6" customHeight="1">
      <c r="M57" s="93"/>
      <c r="N57" s="152"/>
      <c r="O57" s="152"/>
      <c r="P57" s="152"/>
    </row>
    <row r="58" spans="13:16">
      <c r="M58" s="85"/>
      <c r="N58" s="94"/>
    </row>
    <row r="59" spans="13:16">
      <c r="M59" s="86"/>
      <c r="N59" s="90"/>
      <c r="O59" s="88"/>
      <c r="P59" s="84"/>
    </row>
    <row r="60" spans="13:16" ht="13.9" customHeight="1">
      <c r="N60" s="90"/>
      <c r="O60" s="88"/>
      <c r="P60" s="84"/>
    </row>
    <row r="61" spans="13:16" ht="13.9" customHeight="1">
      <c r="N61" s="95"/>
      <c r="O61" s="92"/>
      <c r="P61" s="84"/>
    </row>
    <row r="62" spans="13:16" ht="13.9" customHeight="1">
      <c r="N62" s="95"/>
      <c r="O62" s="92"/>
      <c r="P62" s="84"/>
    </row>
    <row r="63" spans="13:16" ht="13.9" customHeight="1">
      <c r="N63" s="95"/>
      <c r="O63" s="92"/>
      <c r="P63" s="84"/>
    </row>
    <row r="64" spans="13:16" ht="13.9" customHeight="1">
      <c r="N64" s="95"/>
      <c r="O64" s="92"/>
      <c r="P64" s="96"/>
    </row>
    <row r="65" spans="13:16">
      <c r="N65" s="83"/>
      <c r="O65" s="84"/>
      <c r="P65" s="96"/>
    </row>
    <row r="66" spans="13:16" ht="31.15" customHeight="1">
      <c r="M66" s="153"/>
      <c r="N66" s="153"/>
      <c r="O66" s="153"/>
      <c r="P66" s="153"/>
    </row>
    <row r="67" spans="13:16" ht="26.45" customHeight="1">
      <c r="M67" s="85"/>
      <c r="N67" s="151"/>
      <c r="O67" s="151"/>
      <c r="P67" s="151"/>
    </row>
    <row r="68" spans="13:16" ht="12" customHeight="1">
      <c r="M68" s="86"/>
      <c r="N68" s="154"/>
      <c r="O68" s="154"/>
      <c r="P68" s="154"/>
    </row>
    <row r="69" spans="13:16" ht="19.149999999999999" customHeight="1">
      <c r="N69" s="87"/>
      <c r="O69" s="90"/>
    </row>
    <row r="70" spans="13:16">
      <c r="N70" s="87"/>
      <c r="O70" s="90"/>
    </row>
    <row r="71" spans="13:16">
      <c r="N71" s="87"/>
      <c r="O71" s="90"/>
    </row>
    <row r="72" spans="13:16">
      <c r="N72" s="95"/>
      <c r="O72" s="92"/>
    </row>
    <row r="73" spans="13:16">
      <c r="N73" s="95"/>
      <c r="O73" s="92"/>
    </row>
    <row r="74" spans="13:16">
      <c r="N74" s="95"/>
      <c r="O74" s="92"/>
    </row>
    <row r="75" spans="13:16">
      <c r="N75" s="95"/>
      <c r="O75" s="92"/>
    </row>
    <row r="76" spans="13:16">
      <c r="N76" s="97"/>
      <c r="O76" s="98"/>
    </row>
    <row r="77" spans="13:16" ht="24" customHeight="1">
      <c r="N77" s="97"/>
      <c r="O77" s="98"/>
    </row>
    <row r="78" spans="13:16" ht="26.45" customHeight="1">
      <c r="M78" s="85"/>
      <c r="N78" s="151"/>
      <c r="O78" s="151"/>
      <c r="P78" s="151"/>
    </row>
    <row r="79" spans="13:16">
      <c r="M79" s="86"/>
      <c r="N79" s="154"/>
      <c r="O79" s="154"/>
      <c r="P79" s="154"/>
    </row>
    <row r="80" spans="13:16" ht="26.45" customHeight="1">
      <c r="M80" s="99"/>
      <c r="N80" s="100"/>
      <c r="O80" s="90"/>
    </row>
    <row r="81" spans="13:16">
      <c r="N81" s="87"/>
      <c r="O81" s="88"/>
    </row>
    <row r="82" spans="13:16">
      <c r="N82" s="87"/>
      <c r="O82" s="88"/>
    </row>
    <row r="83" spans="13:16">
      <c r="N83" s="95"/>
      <c r="O83" s="88"/>
    </row>
    <row r="84" spans="13:16">
      <c r="N84" s="95"/>
      <c r="O84" s="80"/>
    </row>
    <row r="85" spans="13:16">
      <c r="N85" s="95"/>
      <c r="O85" s="80"/>
    </row>
    <row r="86" spans="13:16">
      <c r="N86" s="95"/>
      <c r="O86" s="80"/>
    </row>
    <row r="87" spans="13:16">
      <c r="N87" s="95"/>
      <c r="O87" s="79"/>
    </row>
    <row r="88" spans="13:16">
      <c r="N88" s="80"/>
    </row>
    <row r="89" spans="13:16" ht="26.45" customHeight="1">
      <c r="M89" s="85"/>
      <c r="N89" s="151"/>
      <c r="O89" s="151"/>
      <c r="P89" s="151"/>
    </row>
    <row r="90" spans="13:16" ht="26.45" customHeight="1">
      <c r="M90" s="85"/>
      <c r="N90" s="146"/>
      <c r="O90" s="146"/>
      <c r="P90" s="146"/>
    </row>
    <row r="91" spans="13:16" ht="18" customHeight="1">
      <c r="N91" s="95"/>
      <c r="O91" s="88"/>
    </row>
    <row r="92" spans="13:16">
      <c r="N92" s="95"/>
      <c r="O92" s="80"/>
    </row>
    <row r="93" spans="13:16">
      <c r="N93" s="95"/>
      <c r="O93" s="80"/>
    </row>
    <row r="94" spans="13:16">
      <c r="N94" s="95"/>
      <c r="O94" s="80"/>
    </row>
    <row r="95" spans="13:16" ht="14.45" customHeight="1">
      <c r="N95" s="95"/>
      <c r="O95" s="79"/>
    </row>
    <row r="96" spans="13:16" ht="24.6" customHeight="1">
      <c r="O96" s="80"/>
    </row>
    <row r="97" spans="13:16" ht="26.45" customHeight="1">
      <c r="M97" s="85"/>
      <c r="N97" s="151"/>
      <c r="O97" s="151"/>
      <c r="P97" s="151"/>
    </row>
    <row r="98" spans="13:16">
      <c r="M98" s="85"/>
    </row>
    <row r="99" spans="13:16" ht="20.45" customHeight="1">
      <c r="M99" s="85"/>
      <c r="N99" s="100"/>
      <c r="O99" s="90"/>
      <c r="P99" s="101"/>
    </row>
    <row r="100" spans="13:16">
      <c r="M100" s="85"/>
      <c r="N100" s="87"/>
      <c r="O100" s="88"/>
      <c r="P100" s="101"/>
    </row>
    <row r="101" spans="13:16">
      <c r="M101" s="85"/>
      <c r="N101" s="87"/>
      <c r="O101" s="88"/>
      <c r="P101" s="101"/>
    </row>
    <row r="102" spans="13:16">
      <c r="M102" s="85"/>
      <c r="N102" s="85"/>
      <c r="O102" s="102"/>
      <c r="P102" s="102"/>
    </row>
    <row r="103" spans="13:16">
      <c r="M103" s="85"/>
      <c r="N103" s="85"/>
      <c r="O103" s="102"/>
    </row>
    <row r="104" spans="13:16">
      <c r="M104" s="85"/>
      <c r="N104" s="85"/>
      <c r="O104" s="102"/>
      <c r="P104" s="103"/>
    </row>
    <row r="105" spans="13:16">
      <c r="N105" s="85"/>
      <c r="O105" s="102"/>
      <c r="P105" s="102"/>
    </row>
    <row r="106" spans="13:16">
      <c r="N106" s="92"/>
      <c r="O106" s="80"/>
    </row>
  </sheetData>
  <mergeCells count="28">
    <mergeCell ref="N79:P79"/>
    <mergeCell ref="N89:P89"/>
    <mergeCell ref="N50:P50"/>
    <mergeCell ref="O52:P52"/>
    <mergeCell ref="O53:P53"/>
    <mergeCell ref="O54:P54"/>
    <mergeCell ref="O55:P55"/>
    <mergeCell ref="O48:P48"/>
    <mergeCell ref="N90:P90"/>
    <mergeCell ref="N97:P97"/>
    <mergeCell ref="M10:N10"/>
    <mergeCell ref="N11:O11"/>
    <mergeCell ref="M22:N22"/>
    <mergeCell ref="M66:P66"/>
    <mergeCell ref="N67:P67"/>
    <mergeCell ref="N68:P68"/>
    <mergeCell ref="N26:P26"/>
    <mergeCell ref="O28:P28"/>
    <mergeCell ref="O29:P29"/>
    <mergeCell ref="O30:P30"/>
    <mergeCell ref="O31:P31"/>
    <mergeCell ref="N57:P57"/>
    <mergeCell ref="N78:P78"/>
    <mergeCell ref="N33:P33"/>
    <mergeCell ref="N43:P43"/>
    <mergeCell ref="O45:P45"/>
    <mergeCell ref="O46:P46"/>
    <mergeCell ref="O47:P47"/>
  </mergeCells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Y51"/>
  <sheetViews>
    <sheetView zoomScale="70" zoomScaleNormal="70" workbookViewId="0">
      <selection activeCell="R35" sqref="R35"/>
    </sheetView>
  </sheetViews>
  <sheetFormatPr defaultColWidth="9.140625" defaultRowHeight="12.75"/>
  <cols>
    <col min="1" max="6" width="9.140625" style="2"/>
    <col min="7" max="7" width="10.140625" style="2" bestFit="1" customWidth="1"/>
    <col min="8" max="11" width="9.140625" style="2"/>
    <col min="12" max="12" width="13.7109375" style="2" customWidth="1"/>
    <col min="13" max="13" width="12.5703125" style="2" customWidth="1"/>
    <col min="14" max="14" width="11.140625" style="2" customWidth="1"/>
    <col min="15" max="15" width="12.28515625" style="2" customWidth="1"/>
    <col min="16" max="16" width="13" style="2" customWidth="1"/>
    <col min="17" max="17" width="23.85546875" style="2" customWidth="1"/>
    <col min="18" max="18" width="11.140625" style="2" customWidth="1"/>
    <col min="19" max="19" width="9.140625" style="2"/>
    <col min="20" max="20" width="20" style="2" customWidth="1"/>
    <col min="21" max="16384" width="9.140625" style="2"/>
  </cols>
  <sheetData>
    <row r="13" spans="13:17" ht="23.25">
      <c r="M13" s="162" t="s">
        <v>14</v>
      </c>
      <c r="N13" s="163"/>
      <c r="O13" s="163"/>
      <c r="P13" s="164"/>
      <c r="Q13" s="43"/>
    </row>
    <row r="14" spans="13:17" ht="23.25">
      <c r="M14" s="165" t="s">
        <v>15</v>
      </c>
      <c r="N14" s="166"/>
      <c r="O14" s="166"/>
      <c r="P14" s="167"/>
      <c r="Q14" s="44">
        <v>300</v>
      </c>
    </row>
    <row r="15" spans="13:17" ht="23.25">
      <c r="M15" s="165" t="s">
        <v>12</v>
      </c>
      <c r="N15" s="166"/>
      <c r="O15" s="166"/>
      <c r="P15" s="167"/>
      <c r="Q15" s="45">
        <v>0.06</v>
      </c>
    </row>
    <row r="16" spans="13:17" ht="23.25">
      <c r="M16" s="165" t="s">
        <v>13</v>
      </c>
      <c r="N16" s="166"/>
      <c r="O16" s="166"/>
      <c r="P16" s="167"/>
      <c r="Q16" s="46">
        <v>1</v>
      </c>
    </row>
    <row r="17" spans="2:25" ht="30">
      <c r="M17" s="165" t="s">
        <v>14</v>
      </c>
      <c r="N17" s="166"/>
      <c r="O17" s="166"/>
      <c r="P17" s="167"/>
      <c r="Q17" s="111">
        <f>PV(6%,1,0,-300,0)</f>
        <v>283.01886792452831</v>
      </c>
      <c r="S17" s="168">
        <f>300/(1.06)^1</f>
        <v>283.01886792452831</v>
      </c>
      <c r="T17" s="169"/>
    </row>
    <row r="21" spans="2:25" ht="27.75">
      <c r="S21" s="168">
        <f>1000000/(1.03)^40</f>
        <v>306556.84077380685</v>
      </c>
      <c r="T21" s="169"/>
    </row>
    <row r="23" spans="2:25" ht="12.75" customHeight="1">
      <c r="S23" s="140"/>
      <c r="T23" s="7"/>
    </row>
    <row r="24" spans="2:25" ht="27.75" customHeight="1">
      <c r="S24" s="170">
        <f>1000000/(1.03)^39</f>
        <v>315753.54599702102</v>
      </c>
      <c r="T24" s="171"/>
    </row>
    <row r="25" spans="2:25" ht="31.5" customHeight="1">
      <c r="S25" s="7"/>
      <c r="T25" s="7"/>
      <c r="X25" s="19"/>
      <c r="Y25" s="19"/>
    </row>
    <row r="26" spans="2:25" ht="12.75" customHeight="1">
      <c r="S26" s="172">
        <f>4^(1/40)</f>
        <v>1.0352649238413776</v>
      </c>
      <c r="T26" s="172"/>
    </row>
    <row r="27" spans="2:25" ht="12.75" customHeight="1">
      <c r="S27" s="172"/>
      <c r="T27" s="172"/>
    </row>
    <row r="28" spans="2:25" ht="15">
      <c r="B28" s="8"/>
      <c r="C28" s="8"/>
      <c r="D28" s="8"/>
      <c r="E28" s="8"/>
      <c r="F28" s="8"/>
    </row>
    <row r="29" spans="2:25" ht="15">
      <c r="B29" s="8"/>
      <c r="C29" s="8"/>
      <c r="D29" s="8"/>
      <c r="E29" s="8"/>
      <c r="F29" s="8"/>
      <c r="I29" s="8"/>
      <c r="J29" s="8"/>
      <c r="K29" s="8"/>
      <c r="L29" s="8"/>
    </row>
    <row r="30" spans="2:25" ht="30.75" customHeight="1">
      <c r="B30" s="8"/>
      <c r="C30" s="8"/>
      <c r="D30" s="8"/>
      <c r="E30" s="8"/>
      <c r="F30" s="8"/>
      <c r="I30" s="8"/>
      <c r="J30" s="8"/>
      <c r="K30" s="8"/>
      <c r="L30" s="8"/>
      <c r="Q30" s="145">
        <f>PV(3%,40,0,-1000000,0)</f>
        <v>306556.84077380685</v>
      </c>
      <c r="S30" s="168">
        <f>1000000/(1.03)^(40)</f>
        <v>306556.84077380685</v>
      </c>
      <c r="T30" s="169"/>
    </row>
    <row r="31" spans="2:25" ht="1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25" ht="1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9" ht="23.25">
      <c r="B33" s="8"/>
      <c r="C33" s="8"/>
      <c r="D33" s="8"/>
      <c r="E33" s="8"/>
      <c r="F33" s="8"/>
      <c r="G33" s="9">
        <v>121</v>
      </c>
      <c r="H33" s="10"/>
      <c r="I33" s="8"/>
      <c r="J33" s="8"/>
      <c r="K33" s="8"/>
      <c r="L33" s="8"/>
    </row>
    <row r="34" spans="2:19" ht="15">
      <c r="B34" s="8"/>
      <c r="C34" s="8"/>
      <c r="D34" s="8"/>
      <c r="E34" s="8"/>
      <c r="F34" s="8"/>
      <c r="I34" s="8"/>
      <c r="J34" s="8"/>
      <c r="K34" s="8"/>
      <c r="L34" s="8"/>
    </row>
    <row r="35" spans="2:19" ht="23.25">
      <c r="C35" s="11"/>
      <c r="D35" s="11"/>
      <c r="E35" s="11"/>
      <c r="F35" s="11"/>
      <c r="G35" s="8"/>
      <c r="H35" s="8"/>
      <c r="I35" s="8">
        <v>2000</v>
      </c>
      <c r="J35" s="12"/>
      <c r="K35" s="8"/>
      <c r="L35" s="8"/>
      <c r="M35" s="8"/>
      <c r="N35" s="8"/>
      <c r="O35" s="8"/>
      <c r="P35" s="8"/>
      <c r="Q35" s="8"/>
      <c r="S35" s="13"/>
    </row>
    <row r="36" spans="2:19" ht="15">
      <c r="C36" s="8"/>
      <c r="D36" s="8"/>
      <c r="E36" s="8"/>
      <c r="F36" s="8"/>
      <c r="G36" s="8"/>
      <c r="H36" s="8">
        <v>1</v>
      </c>
      <c r="I36" s="8"/>
      <c r="J36" s="8"/>
      <c r="K36" s="8"/>
      <c r="L36" s="8"/>
      <c r="M36" s="8"/>
      <c r="N36" s="8"/>
      <c r="O36" s="8"/>
      <c r="P36" s="8"/>
      <c r="Q36" s="8"/>
      <c r="S36" s="13">
        <v>60000</v>
      </c>
    </row>
    <row r="37" spans="2:19" ht="1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13"/>
    </row>
    <row r="38" spans="2:19" ht="15">
      <c r="C38" s="8"/>
      <c r="D38" s="8"/>
      <c r="E38" s="8"/>
      <c r="F38" s="8"/>
      <c r="G38" s="8"/>
      <c r="H38" s="8"/>
      <c r="I38" s="8"/>
      <c r="J38" s="8"/>
      <c r="K38" s="173"/>
      <c r="L38" s="8"/>
      <c r="M38" s="8"/>
      <c r="N38" s="8"/>
      <c r="O38" s="8"/>
      <c r="P38" s="8"/>
      <c r="Q38" s="8"/>
      <c r="S38" s="13">
        <v>110000</v>
      </c>
    </row>
    <row r="39" spans="2:19" ht="15">
      <c r="C39" s="8"/>
      <c r="D39" s="8"/>
      <c r="E39" s="8"/>
      <c r="F39" s="8"/>
      <c r="G39" s="8"/>
      <c r="H39" s="8"/>
      <c r="I39" s="8"/>
      <c r="J39" s="8"/>
      <c r="K39" s="173"/>
      <c r="L39" s="8"/>
      <c r="M39" s="8"/>
      <c r="N39" s="8"/>
      <c r="O39" s="8"/>
      <c r="P39" s="8"/>
      <c r="Q39" s="8"/>
      <c r="S39" s="13"/>
    </row>
    <row r="40" spans="2:19" ht="15">
      <c r="C40" s="8"/>
      <c r="D40" s="8"/>
      <c r="E40" s="161"/>
      <c r="F40" s="161"/>
      <c r="G40" s="161"/>
      <c r="H40" s="161"/>
      <c r="I40" s="8"/>
      <c r="J40" s="8"/>
      <c r="K40" s="8"/>
      <c r="L40" s="8"/>
      <c r="M40" s="8"/>
      <c r="N40" s="8"/>
      <c r="O40" s="8"/>
      <c r="P40" s="8"/>
      <c r="Q40" s="8"/>
      <c r="R40" s="8"/>
      <c r="S40" s="15"/>
    </row>
    <row r="41" spans="2:19" ht="15">
      <c r="C41" s="8"/>
      <c r="D41" s="8"/>
      <c r="E41" s="161"/>
      <c r="F41" s="161"/>
      <c r="G41" s="161"/>
      <c r="H41" s="1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ht="1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16"/>
      <c r="N42" s="13">
        <v>75</v>
      </c>
      <c r="O42" s="13"/>
      <c r="P42" s="13">
        <v>98</v>
      </c>
      <c r="Q42" s="16"/>
      <c r="R42" s="16"/>
      <c r="S42" s="8"/>
    </row>
    <row r="43" spans="2:19" ht="15">
      <c r="M43" s="16"/>
      <c r="N43" s="13">
        <v>45</v>
      </c>
      <c r="O43" s="13"/>
      <c r="P43" s="13">
        <v>37</v>
      </c>
      <c r="Q43" s="16"/>
      <c r="R43" s="16"/>
    </row>
    <row r="44" spans="2:19" ht="15">
      <c r="M44" s="16"/>
      <c r="N44" s="13">
        <v>25</v>
      </c>
      <c r="O44" s="13"/>
      <c r="P44" s="13">
        <v>43</v>
      </c>
      <c r="Q44" s="16"/>
      <c r="R44" s="16"/>
    </row>
    <row r="45" spans="2:19" ht="15">
      <c r="M45" s="16"/>
      <c r="N45" s="13">
        <v>100</v>
      </c>
      <c r="O45" s="13"/>
      <c r="P45" s="13">
        <v>61</v>
      </c>
      <c r="Q45" s="16"/>
      <c r="R45" s="16"/>
    </row>
    <row r="46" spans="2:19" ht="15">
      <c r="M46" s="16"/>
      <c r="N46" s="13">
        <v>100</v>
      </c>
      <c r="O46" s="13"/>
      <c r="P46" s="13">
        <v>30</v>
      </c>
      <c r="Q46" s="16"/>
      <c r="R46" s="16"/>
    </row>
    <row r="47" spans="2:19" ht="15">
      <c r="M47" s="16"/>
      <c r="N47" s="17"/>
      <c r="O47" s="17"/>
      <c r="P47" s="16"/>
      <c r="Q47" s="16"/>
      <c r="R47" s="16"/>
    </row>
    <row r="48" spans="2:19" ht="15">
      <c r="M48" s="16"/>
      <c r="N48" s="17"/>
      <c r="O48" s="17"/>
      <c r="P48" s="16"/>
      <c r="Q48" s="16"/>
      <c r="R48" s="16"/>
    </row>
    <row r="51" spans="20:20" ht="15">
      <c r="T51" s="18"/>
    </row>
  </sheetData>
  <mergeCells count="13">
    <mergeCell ref="S17:T17"/>
    <mergeCell ref="S21:T21"/>
    <mergeCell ref="S24:T24"/>
    <mergeCell ref="S26:T27"/>
    <mergeCell ref="K38:K39"/>
    <mergeCell ref="S30:T30"/>
    <mergeCell ref="E40:F41"/>
    <mergeCell ref="G40:H41"/>
    <mergeCell ref="M13:P13"/>
    <mergeCell ref="M14:P14"/>
    <mergeCell ref="M15:P15"/>
    <mergeCell ref="M16:P16"/>
    <mergeCell ref="M17:P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Y51"/>
  <sheetViews>
    <sheetView zoomScale="60" zoomScaleNormal="60" workbookViewId="0">
      <selection activeCell="R19" sqref="M11:R19"/>
    </sheetView>
  </sheetViews>
  <sheetFormatPr defaultColWidth="9.140625" defaultRowHeight="12.75"/>
  <cols>
    <col min="1" max="6" width="9.140625" style="2"/>
    <col min="7" max="7" width="10.140625" style="2" bestFit="1" customWidth="1"/>
    <col min="8" max="11" width="9.140625" style="2"/>
    <col min="12" max="12" width="13.7109375" style="2" customWidth="1"/>
    <col min="13" max="13" width="12.5703125" style="2" customWidth="1"/>
    <col min="14" max="14" width="11.140625" style="2" customWidth="1"/>
    <col min="15" max="15" width="12.28515625" style="2" customWidth="1"/>
    <col min="16" max="16" width="35.140625" style="2" customWidth="1"/>
    <col min="17" max="17" width="18.5703125" style="2" customWidth="1"/>
    <col min="18" max="18" width="11.140625" style="2" customWidth="1"/>
    <col min="19" max="16384" width="9.140625" style="2"/>
  </cols>
  <sheetData>
    <row r="13" spans="13:17" ht="30">
      <c r="M13" s="175" t="s">
        <v>14</v>
      </c>
      <c r="N13" s="176"/>
      <c r="O13" s="176"/>
      <c r="P13" s="177"/>
      <c r="Q13" s="34"/>
    </row>
    <row r="14" spans="13:17" ht="30">
      <c r="M14" s="178" t="s">
        <v>15</v>
      </c>
      <c r="N14" s="179"/>
      <c r="O14" s="179"/>
      <c r="P14" s="180"/>
      <c r="Q14" s="36">
        <v>300</v>
      </c>
    </row>
    <row r="15" spans="13:17" ht="30">
      <c r="M15" s="178" t="s">
        <v>12</v>
      </c>
      <c r="N15" s="179"/>
      <c r="O15" s="179"/>
      <c r="P15" s="180"/>
      <c r="Q15" s="37">
        <v>0.06</v>
      </c>
    </row>
    <row r="16" spans="13:17" ht="30">
      <c r="M16" s="178" t="s">
        <v>13</v>
      </c>
      <c r="N16" s="179"/>
      <c r="O16" s="179"/>
      <c r="P16" s="180"/>
      <c r="Q16" s="38">
        <v>1</v>
      </c>
    </row>
    <row r="17" spans="2:25" ht="30">
      <c r="M17" s="178" t="s">
        <v>14</v>
      </c>
      <c r="N17" s="179"/>
      <c r="O17" s="179"/>
      <c r="P17" s="180"/>
      <c r="Q17" s="42"/>
    </row>
    <row r="23" spans="2:25">
      <c r="S23" s="174"/>
      <c r="T23" s="172"/>
    </row>
    <row r="24" spans="2:25">
      <c r="S24" s="172"/>
      <c r="T24" s="172"/>
    </row>
    <row r="25" spans="2:25" ht="31.5">
      <c r="S25" s="172"/>
      <c r="T25" s="172"/>
      <c r="X25" s="19"/>
      <c r="Y25" s="19"/>
    </row>
    <row r="26" spans="2:25">
      <c r="S26" s="172"/>
      <c r="T26" s="172"/>
    </row>
    <row r="27" spans="2:25">
      <c r="S27" s="172"/>
      <c r="T27" s="172"/>
    </row>
    <row r="28" spans="2:25" ht="15">
      <c r="B28" s="8"/>
      <c r="C28" s="8"/>
      <c r="D28" s="8"/>
      <c r="E28" s="8"/>
      <c r="F28" s="8"/>
    </row>
    <row r="29" spans="2:25" ht="15">
      <c r="B29" s="8"/>
      <c r="C29" s="8"/>
      <c r="D29" s="8"/>
      <c r="E29" s="8"/>
      <c r="F29" s="8"/>
      <c r="I29" s="8"/>
      <c r="J29" s="8"/>
      <c r="K29" s="8"/>
      <c r="L29" s="8"/>
    </row>
    <row r="30" spans="2:25" ht="15" customHeight="1">
      <c r="B30" s="8"/>
      <c r="C30" s="8"/>
      <c r="D30" s="8"/>
      <c r="E30" s="8"/>
      <c r="F30" s="8"/>
      <c r="I30" s="8"/>
      <c r="J30" s="8"/>
      <c r="K30" s="8"/>
      <c r="L30" s="8"/>
    </row>
    <row r="31" spans="2:25" ht="1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25" ht="1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9" ht="23.25">
      <c r="B33" s="8"/>
      <c r="C33" s="8"/>
      <c r="D33" s="8"/>
      <c r="E33" s="8"/>
      <c r="F33" s="8"/>
      <c r="G33" s="9">
        <v>121</v>
      </c>
      <c r="H33" s="10"/>
      <c r="I33" s="8"/>
      <c r="J33" s="8"/>
      <c r="K33" s="8"/>
      <c r="L33" s="8"/>
    </row>
    <row r="34" spans="2:19" ht="15">
      <c r="B34" s="8"/>
      <c r="C34" s="8"/>
      <c r="D34" s="8"/>
      <c r="E34" s="8"/>
      <c r="F34" s="8"/>
      <c r="I34" s="8"/>
      <c r="J34" s="8"/>
      <c r="K34" s="8"/>
      <c r="L34" s="8"/>
    </row>
    <row r="35" spans="2:19" ht="23.25">
      <c r="C35" s="11"/>
      <c r="D35" s="11"/>
      <c r="E35" s="11"/>
      <c r="F35" s="11"/>
      <c r="G35" s="8"/>
      <c r="H35" s="8"/>
      <c r="I35" s="8">
        <v>2000</v>
      </c>
      <c r="J35" s="12"/>
      <c r="K35" s="8"/>
      <c r="L35" s="8"/>
      <c r="M35" s="8"/>
      <c r="N35" s="8"/>
      <c r="O35" s="8"/>
      <c r="P35" s="8"/>
      <c r="Q35" s="8"/>
      <c r="S35" s="13"/>
    </row>
    <row r="36" spans="2:19" ht="15">
      <c r="C36" s="8"/>
      <c r="D36" s="8"/>
      <c r="E36" s="8"/>
      <c r="F36" s="8"/>
      <c r="G36" s="8"/>
      <c r="H36" s="8">
        <v>1</v>
      </c>
      <c r="I36" s="8"/>
      <c r="J36" s="8"/>
      <c r="K36" s="8"/>
      <c r="L36" s="8"/>
      <c r="M36" s="8"/>
      <c r="N36" s="8"/>
      <c r="O36" s="8"/>
      <c r="P36" s="8"/>
      <c r="Q36" s="8"/>
      <c r="S36" s="13">
        <v>60000</v>
      </c>
    </row>
    <row r="37" spans="2:19" ht="1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13"/>
    </row>
    <row r="38" spans="2:19" ht="15">
      <c r="C38" s="8"/>
      <c r="D38" s="8"/>
      <c r="E38" s="8"/>
      <c r="F38" s="8"/>
      <c r="G38" s="8"/>
      <c r="H38" s="8"/>
      <c r="I38" s="8"/>
      <c r="J38" s="8"/>
      <c r="K38" s="173"/>
      <c r="L38" s="8"/>
      <c r="M38" s="8"/>
      <c r="N38" s="8"/>
      <c r="O38" s="8"/>
      <c r="P38" s="8"/>
      <c r="Q38" s="8"/>
      <c r="S38" s="13">
        <v>110000</v>
      </c>
    </row>
    <row r="39" spans="2:19" ht="15">
      <c r="C39" s="8"/>
      <c r="D39" s="8"/>
      <c r="E39" s="8"/>
      <c r="F39" s="8"/>
      <c r="G39" s="8"/>
      <c r="H39" s="8"/>
      <c r="I39" s="8"/>
      <c r="J39" s="8"/>
      <c r="K39" s="173"/>
      <c r="L39" s="8"/>
      <c r="M39" s="8"/>
      <c r="N39" s="8"/>
      <c r="O39" s="8"/>
      <c r="P39" s="8"/>
      <c r="Q39" s="8"/>
      <c r="S39" s="13"/>
    </row>
    <row r="40" spans="2:19" ht="15">
      <c r="C40" s="8"/>
      <c r="D40" s="8"/>
      <c r="E40" s="161"/>
      <c r="F40" s="161"/>
      <c r="G40" s="161"/>
      <c r="H40" s="161"/>
      <c r="I40" s="8"/>
      <c r="J40" s="8"/>
      <c r="K40" s="8"/>
      <c r="L40" s="8"/>
      <c r="M40" s="8"/>
      <c r="N40" s="8"/>
      <c r="O40" s="8"/>
      <c r="P40" s="8"/>
      <c r="Q40" s="8"/>
      <c r="R40" s="8"/>
      <c r="S40" s="15"/>
    </row>
    <row r="41" spans="2:19" ht="15">
      <c r="C41" s="8"/>
      <c r="D41" s="8"/>
      <c r="E41" s="161"/>
      <c r="F41" s="161"/>
      <c r="G41" s="161"/>
      <c r="H41" s="1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ht="1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16"/>
      <c r="N42" s="13">
        <v>75</v>
      </c>
      <c r="O42" s="13"/>
      <c r="P42" s="13">
        <v>98</v>
      </c>
      <c r="Q42" s="16"/>
      <c r="R42" s="16"/>
      <c r="S42" s="8"/>
    </row>
    <row r="43" spans="2:19" ht="15">
      <c r="M43" s="16"/>
      <c r="N43" s="13">
        <v>45</v>
      </c>
      <c r="O43" s="13"/>
      <c r="P43" s="13">
        <v>37</v>
      </c>
      <c r="Q43" s="16"/>
      <c r="R43" s="16"/>
    </row>
    <row r="44" spans="2:19" ht="15">
      <c r="M44" s="16"/>
      <c r="N44" s="13">
        <v>25</v>
      </c>
      <c r="O44" s="13"/>
      <c r="P44" s="13">
        <v>43</v>
      </c>
      <c r="Q44" s="16"/>
      <c r="R44" s="16"/>
    </row>
    <row r="45" spans="2:19" ht="15">
      <c r="M45" s="16"/>
      <c r="N45" s="13">
        <v>100</v>
      </c>
      <c r="O45" s="13"/>
      <c r="P45" s="13">
        <v>61</v>
      </c>
      <c r="Q45" s="16"/>
      <c r="R45" s="16"/>
    </row>
    <row r="46" spans="2:19" ht="15">
      <c r="M46" s="16"/>
      <c r="N46" s="13">
        <v>100</v>
      </c>
      <c r="O46" s="13"/>
      <c r="P46" s="13">
        <v>30</v>
      </c>
      <c r="Q46" s="16"/>
      <c r="R46" s="16"/>
    </row>
    <row r="47" spans="2:19" ht="15">
      <c r="M47" s="16"/>
      <c r="N47" s="17"/>
      <c r="O47" s="17"/>
      <c r="P47" s="16"/>
      <c r="Q47" s="16"/>
      <c r="R47" s="16"/>
    </row>
    <row r="48" spans="2:19" ht="15">
      <c r="M48" s="16"/>
      <c r="N48" s="17"/>
      <c r="O48" s="17"/>
      <c r="P48" s="16"/>
      <c r="Q48" s="16"/>
      <c r="R48" s="16"/>
    </row>
    <row r="51" spans="20:20" ht="15">
      <c r="T51" s="18"/>
    </row>
  </sheetData>
  <mergeCells count="9">
    <mergeCell ref="S23:T27"/>
    <mergeCell ref="K38:K39"/>
    <mergeCell ref="E40:F41"/>
    <mergeCell ref="G40:H41"/>
    <mergeCell ref="M13:P13"/>
    <mergeCell ref="M14:P14"/>
    <mergeCell ref="M15:P15"/>
    <mergeCell ref="M16:P16"/>
    <mergeCell ref="M17:P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V57"/>
  <sheetViews>
    <sheetView showRowColHeaders="0" zoomScale="70" zoomScaleNormal="70" workbookViewId="0">
      <selection activeCell="O26" sqref="O26"/>
    </sheetView>
  </sheetViews>
  <sheetFormatPr defaultColWidth="9.140625" defaultRowHeight="12.75"/>
  <cols>
    <col min="1" max="5" width="9.140625" style="2"/>
    <col min="6" max="6" width="16.85546875" style="2" customWidth="1"/>
    <col min="7" max="7" width="19.28515625" style="2" customWidth="1"/>
    <col min="8" max="11" width="9.140625" style="2"/>
    <col min="12" max="12" width="13.7109375" style="2" customWidth="1"/>
    <col min="13" max="13" width="7.140625" style="2" customWidth="1"/>
    <col min="14" max="14" width="14.42578125" style="2" customWidth="1"/>
    <col min="15" max="15" width="26" style="2" customWidth="1"/>
    <col min="16" max="16384" width="9.140625" style="2"/>
  </cols>
  <sheetData>
    <row r="17" spans="6:22" ht="23.45" customHeight="1">
      <c r="N17" s="50"/>
      <c r="O17" s="181" t="s">
        <v>12</v>
      </c>
    </row>
    <row r="18" spans="6:22" ht="27">
      <c r="N18" s="51"/>
      <c r="O18" s="182"/>
    </row>
    <row r="19" spans="6:22" ht="27">
      <c r="M19" s="20"/>
      <c r="N19" s="52"/>
      <c r="O19" s="53">
        <v>0.09</v>
      </c>
    </row>
    <row r="20" spans="6:22" ht="54">
      <c r="M20" s="20"/>
      <c r="N20" s="54" t="s">
        <v>3</v>
      </c>
      <c r="O20" s="55" t="s">
        <v>2</v>
      </c>
    </row>
    <row r="21" spans="6:22" ht="46.5">
      <c r="F21" s="115" t="s">
        <v>16</v>
      </c>
      <c r="G21" s="47" t="s">
        <v>17</v>
      </c>
      <c r="M21" s="21"/>
      <c r="N21" s="54">
        <v>1</v>
      </c>
      <c r="O21" s="41">
        <v>400</v>
      </c>
    </row>
    <row r="22" spans="6:22" ht="27">
      <c r="F22" s="48">
        <v>1</v>
      </c>
      <c r="G22" s="49">
        <v>400</v>
      </c>
      <c r="M22" s="21"/>
      <c r="N22" s="54">
        <v>2</v>
      </c>
      <c r="O22" s="41">
        <v>800</v>
      </c>
    </row>
    <row r="23" spans="6:22" ht="27">
      <c r="F23" s="48">
        <v>2</v>
      </c>
      <c r="G23" s="49">
        <v>800</v>
      </c>
      <c r="M23" s="21"/>
      <c r="N23" s="54">
        <v>3</v>
      </c>
      <c r="O23" s="41">
        <v>500</v>
      </c>
    </row>
    <row r="24" spans="6:22" ht="27">
      <c r="F24" s="48">
        <v>3</v>
      </c>
      <c r="G24" s="49">
        <v>500</v>
      </c>
      <c r="M24" s="21"/>
      <c r="N24" s="54">
        <v>4</v>
      </c>
      <c r="O24" s="41">
        <v>400</v>
      </c>
    </row>
    <row r="25" spans="6:22" ht="27">
      <c r="F25" s="48">
        <v>4</v>
      </c>
      <c r="G25" s="49">
        <v>400</v>
      </c>
      <c r="M25" s="21"/>
      <c r="N25" s="54">
        <v>5</v>
      </c>
      <c r="O25" s="41">
        <v>300</v>
      </c>
    </row>
    <row r="26" spans="6:22" ht="30">
      <c r="F26" s="48">
        <v>5</v>
      </c>
      <c r="G26" s="49">
        <v>300</v>
      </c>
      <c r="M26" s="21"/>
      <c r="N26" s="56" t="s">
        <v>18</v>
      </c>
      <c r="O26" s="63">
        <f>NPV(9%,400,800,500,400,300)</f>
        <v>1904.7577120235824</v>
      </c>
      <c r="Q26" s="183">
        <f>(400/(1+0.09)^1)+(800/(1+0.09)^2)+(500/(1+0.09)^3)+(400/(1+0.09)^4)+(300/(1+0.09)^5)</f>
        <v>1904.7577120235824</v>
      </c>
      <c r="R26" s="183"/>
    </row>
    <row r="27" spans="6:22" ht="26.25">
      <c r="M27" s="21"/>
      <c r="N27" s="22"/>
      <c r="O27" s="23"/>
    </row>
    <row r="29" spans="6:22">
      <c r="P29" s="174"/>
      <c r="Q29" s="172"/>
    </row>
    <row r="30" spans="6:22">
      <c r="F30" s="20"/>
      <c r="G30" s="20"/>
      <c r="H30" s="20"/>
      <c r="I30" s="20"/>
      <c r="P30" s="172"/>
      <c r="Q30" s="172"/>
    </row>
    <row r="31" spans="6:22" ht="31.5">
      <c r="F31" s="24"/>
      <c r="G31" s="24"/>
      <c r="H31" s="20"/>
      <c r="I31" s="20"/>
      <c r="P31" s="172"/>
      <c r="Q31" s="172"/>
      <c r="U31" s="19"/>
      <c r="V31" s="19"/>
    </row>
    <row r="32" spans="6:22" ht="23.25">
      <c r="F32" s="25"/>
      <c r="G32" s="26"/>
      <c r="H32" s="20"/>
      <c r="I32" s="20"/>
      <c r="P32" s="172"/>
      <c r="Q32" s="172"/>
    </row>
    <row r="33" spans="2:17" ht="23.25">
      <c r="F33" s="25"/>
      <c r="G33" s="26"/>
      <c r="H33" s="20"/>
      <c r="I33" s="20"/>
      <c r="P33" s="172"/>
      <c r="Q33" s="172"/>
    </row>
    <row r="34" spans="2:17" ht="23.25">
      <c r="B34" s="8"/>
      <c r="C34" s="8"/>
      <c r="D34" s="8"/>
      <c r="E34" s="8"/>
      <c r="F34" s="25"/>
      <c r="G34" s="26"/>
      <c r="H34" s="20"/>
      <c r="I34" s="20"/>
    </row>
    <row r="35" spans="2:17" ht="23.25">
      <c r="B35" s="8"/>
      <c r="C35" s="8"/>
      <c r="D35" s="8"/>
      <c r="E35" s="8"/>
      <c r="F35" s="25"/>
      <c r="G35" s="26"/>
      <c r="H35" s="20"/>
      <c r="I35" s="27"/>
      <c r="J35" s="8"/>
      <c r="K35" s="8"/>
      <c r="L35" s="8"/>
    </row>
    <row r="36" spans="2:17" ht="23.25">
      <c r="B36" s="8"/>
      <c r="C36" s="8"/>
      <c r="D36" s="8"/>
      <c r="E36" s="8"/>
      <c r="F36" s="25"/>
      <c r="G36" s="26"/>
      <c r="H36" s="20"/>
      <c r="I36" s="27"/>
      <c r="J36" s="8"/>
      <c r="K36" s="8"/>
      <c r="L36" s="8"/>
    </row>
    <row r="37" spans="2:17" ht="15" customHeight="1">
      <c r="B37" s="8"/>
      <c r="C37" s="8"/>
      <c r="D37" s="8"/>
      <c r="E37" s="8"/>
      <c r="F37" s="27"/>
      <c r="G37" s="27"/>
      <c r="H37" s="27"/>
      <c r="I37" s="27"/>
      <c r="J37" s="8"/>
      <c r="K37" s="8"/>
      <c r="L37" s="8"/>
    </row>
    <row r="38" spans="2:17" ht="15" customHeight="1">
      <c r="B38" s="8"/>
      <c r="C38" s="8"/>
      <c r="D38" s="8"/>
      <c r="E38" s="8"/>
      <c r="F38" s="27"/>
      <c r="G38" s="27"/>
      <c r="H38" s="27"/>
      <c r="I38" s="27"/>
      <c r="J38" s="8"/>
      <c r="K38" s="8"/>
      <c r="L38" s="8"/>
    </row>
    <row r="39" spans="2:17" ht="23.25">
      <c r="B39" s="8"/>
      <c r="C39" s="8"/>
      <c r="D39" s="8"/>
      <c r="E39" s="8"/>
      <c r="F39" s="8"/>
      <c r="G39" s="9"/>
      <c r="H39" s="10"/>
      <c r="I39" s="8"/>
      <c r="J39" s="8"/>
      <c r="K39" s="8"/>
      <c r="L39" s="8"/>
    </row>
    <row r="40" spans="2:17" ht="15">
      <c r="B40" s="8"/>
      <c r="C40" s="8"/>
      <c r="D40" s="8"/>
      <c r="E40" s="8"/>
      <c r="F40" s="8"/>
      <c r="I40" s="8"/>
      <c r="J40" s="8"/>
      <c r="K40" s="8"/>
      <c r="L40" s="8"/>
    </row>
    <row r="41" spans="2:17" ht="23.25">
      <c r="C41" s="11"/>
      <c r="D41" s="11"/>
      <c r="E41" s="11"/>
      <c r="F41" s="11"/>
      <c r="G41" s="8"/>
      <c r="H41" s="8"/>
      <c r="I41" s="8"/>
      <c r="J41" s="12"/>
      <c r="K41" s="8"/>
      <c r="L41" s="8"/>
      <c r="M41" s="8"/>
      <c r="N41" s="8"/>
      <c r="P41" s="13"/>
    </row>
    <row r="42" spans="2:17" ht="1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P42" s="13">
        <v>60000</v>
      </c>
    </row>
    <row r="43" spans="2:17" ht="1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P43" s="13"/>
    </row>
    <row r="44" spans="2:17" ht="15">
      <c r="C44" s="8"/>
      <c r="D44" s="8"/>
      <c r="E44" s="8"/>
      <c r="F44" s="8"/>
      <c r="G44" s="8"/>
      <c r="H44" s="8"/>
      <c r="I44" s="8"/>
      <c r="J44" s="8"/>
      <c r="K44" s="173"/>
      <c r="L44" s="8"/>
      <c r="M44" s="8"/>
      <c r="N44" s="8"/>
      <c r="P44" s="13">
        <v>110000</v>
      </c>
    </row>
    <row r="45" spans="2:17" ht="15">
      <c r="C45" s="8"/>
      <c r="D45" s="8"/>
      <c r="E45" s="8"/>
      <c r="F45" s="8"/>
      <c r="G45" s="8"/>
      <c r="H45" s="8"/>
      <c r="I45" s="8"/>
      <c r="J45" s="8"/>
      <c r="K45" s="173"/>
      <c r="L45" s="8"/>
      <c r="M45" s="8"/>
      <c r="N45" s="8"/>
      <c r="P45" s="13"/>
    </row>
    <row r="46" spans="2:17" ht="15">
      <c r="C46" s="8"/>
      <c r="D46" s="8"/>
      <c r="E46" s="161"/>
      <c r="F46" s="161"/>
      <c r="G46" s="161"/>
      <c r="H46" s="161"/>
      <c r="I46" s="8"/>
      <c r="J46" s="8"/>
      <c r="K46" s="8"/>
      <c r="L46" s="8"/>
      <c r="M46" s="8"/>
      <c r="N46" s="8"/>
      <c r="O46" s="8"/>
      <c r="P46" s="15"/>
    </row>
    <row r="47" spans="2:17" ht="15">
      <c r="C47" s="8"/>
      <c r="D47" s="8"/>
      <c r="E47" s="161"/>
      <c r="F47" s="161"/>
      <c r="G47" s="161"/>
      <c r="H47" s="161"/>
      <c r="I47" s="8"/>
      <c r="J47" s="8"/>
      <c r="K47" s="8"/>
      <c r="L47" s="8"/>
      <c r="M47" s="8"/>
      <c r="N47" s="8"/>
      <c r="O47" s="8"/>
      <c r="P47" s="8"/>
    </row>
    <row r="48" spans="2:17" ht="15" customHeight="1">
      <c r="C48" s="8"/>
      <c r="D48" s="8"/>
      <c r="E48" s="8"/>
      <c r="F48" s="8"/>
      <c r="G48" s="8"/>
      <c r="H48" s="8"/>
      <c r="I48" s="8"/>
      <c r="J48" s="8"/>
      <c r="K48" s="8"/>
      <c r="L48" s="8"/>
      <c r="M48" s="13">
        <v>98</v>
      </c>
      <c r="N48" s="16"/>
      <c r="O48" s="16"/>
      <c r="P48" s="8"/>
    </row>
    <row r="49" spans="13:17" ht="15">
      <c r="M49" s="13">
        <v>37</v>
      </c>
      <c r="N49" s="16"/>
      <c r="O49" s="16"/>
    </row>
    <row r="50" spans="13:17" ht="15">
      <c r="M50" s="13">
        <v>43</v>
      </c>
      <c r="N50" s="16"/>
      <c r="O50" s="16"/>
    </row>
    <row r="51" spans="13:17" ht="15">
      <c r="M51" s="13">
        <v>61</v>
      </c>
      <c r="N51" s="16"/>
      <c r="O51" s="16"/>
    </row>
    <row r="52" spans="13:17" ht="15">
      <c r="M52" s="13">
        <v>30</v>
      </c>
      <c r="N52" s="16"/>
      <c r="O52" s="16"/>
    </row>
    <row r="53" spans="13:17" ht="15">
      <c r="M53" s="16"/>
      <c r="N53" s="16"/>
      <c r="O53" s="16"/>
    </row>
    <row r="54" spans="13:17" ht="15">
      <c r="M54" s="16"/>
      <c r="N54" s="16"/>
      <c r="O54" s="16"/>
    </row>
    <row r="57" spans="13:17" ht="15">
      <c r="Q57" s="18"/>
    </row>
  </sheetData>
  <mergeCells count="6">
    <mergeCell ref="O17:O18"/>
    <mergeCell ref="Q26:R26"/>
    <mergeCell ref="P29:Q33"/>
    <mergeCell ref="K44:K45"/>
    <mergeCell ref="E46:F47"/>
    <mergeCell ref="G46:H4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V57"/>
  <sheetViews>
    <sheetView zoomScale="50" zoomScaleNormal="50" workbookViewId="0"/>
  </sheetViews>
  <sheetFormatPr defaultColWidth="9.140625" defaultRowHeight="12.75"/>
  <cols>
    <col min="1" max="5" width="9.140625" style="2"/>
    <col min="6" max="6" width="22.7109375" style="2" customWidth="1"/>
    <col min="7" max="7" width="19.28515625" style="2" customWidth="1"/>
    <col min="8" max="11" width="9.140625" style="2"/>
    <col min="12" max="12" width="13.7109375" style="2" customWidth="1"/>
    <col min="13" max="13" width="7.140625" style="2" customWidth="1"/>
    <col min="14" max="14" width="14.42578125" style="2" customWidth="1"/>
    <col min="15" max="15" width="26" style="2" customWidth="1"/>
    <col min="16" max="16384" width="9.140625" style="2"/>
  </cols>
  <sheetData>
    <row r="17" spans="6:22" ht="23.45" customHeight="1">
      <c r="N17" s="57"/>
      <c r="O17" s="184" t="s">
        <v>12</v>
      </c>
    </row>
    <row r="18" spans="6:22" ht="30">
      <c r="N18" s="58"/>
      <c r="O18" s="185"/>
    </row>
    <row r="19" spans="6:22" ht="34.5">
      <c r="M19" s="20"/>
      <c r="N19" s="59"/>
      <c r="O19" s="114">
        <v>0.09</v>
      </c>
    </row>
    <row r="20" spans="6:22" ht="60">
      <c r="M20" s="20"/>
      <c r="N20" s="60" t="s">
        <v>3</v>
      </c>
      <c r="O20" s="61" t="s">
        <v>2</v>
      </c>
    </row>
    <row r="21" spans="6:22" ht="30">
      <c r="F21" s="115" t="s">
        <v>16</v>
      </c>
      <c r="G21" s="47" t="s">
        <v>17</v>
      </c>
      <c r="M21" s="21"/>
      <c r="N21" s="60">
        <v>1</v>
      </c>
      <c r="O21" s="36">
        <v>400</v>
      </c>
    </row>
    <row r="22" spans="6:22" ht="33">
      <c r="F22" s="112">
        <v>1</v>
      </c>
      <c r="G22" s="113">
        <v>400</v>
      </c>
      <c r="M22" s="21"/>
      <c r="N22" s="60">
        <v>2</v>
      </c>
      <c r="O22" s="36">
        <v>800</v>
      </c>
    </row>
    <row r="23" spans="6:22" ht="33">
      <c r="F23" s="112">
        <v>2</v>
      </c>
      <c r="G23" s="113">
        <v>800</v>
      </c>
      <c r="M23" s="21"/>
      <c r="N23" s="60">
        <v>3</v>
      </c>
      <c r="O23" s="36">
        <v>500</v>
      </c>
    </row>
    <row r="24" spans="6:22" ht="33">
      <c r="F24" s="112">
        <v>3</v>
      </c>
      <c r="G24" s="113">
        <v>500</v>
      </c>
      <c r="M24" s="21"/>
      <c r="N24" s="60">
        <v>4</v>
      </c>
      <c r="O24" s="36">
        <v>400</v>
      </c>
    </row>
    <row r="25" spans="6:22" ht="33">
      <c r="F25" s="112">
        <v>4</v>
      </c>
      <c r="G25" s="113">
        <v>400</v>
      </c>
      <c r="M25" s="21"/>
      <c r="N25" s="60">
        <v>5</v>
      </c>
      <c r="O25" s="36">
        <v>300</v>
      </c>
    </row>
    <row r="26" spans="6:22" ht="33">
      <c r="F26" s="112">
        <v>5</v>
      </c>
      <c r="G26" s="113">
        <v>300</v>
      </c>
      <c r="M26" s="21"/>
      <c r="N26" s="62" t="s">
        <v>18</v>
      </c>
      <c r="O26" s="63"/>
    </row>
    <row r="27" spans="6:22" ht="26.25">
      <c r="M27" s="21"/>
      <c r="N27" s="22"/>
      <c r="O27" s="23"/>
    </row>
    <row r="29" spans="6:22">
      <c r="P29" s="174"/>
      <c r="Q29" s="172"/>
    </row>
    <row r="30" spans="6:22">
      <c r="F30" s="20"/>
      <c r="G30" s="20"/>
      <c r="H30" s="20"/>
      <c r="I30" s="20"/>
      <c r="P30" s="172"/>
      <c r="Q30" s="172"/>
    </row>
    <row r="31" spans="6:22" ht="31.5">
      <c r="F31" s="24"/>
      <c r="G31" s="24"/>
      <c r="H31" s="20"/>
      <c r="I31" s="20"/>
      <c r="P31" s="172"/>
      <c r="Q31" s="172"/>
      <c r="U31" s="19"/>
      <c r="V31" s="19"/>
    </row>
    <row r="32" spans="6:22" ht="23.25">
      <c r="F32" s="25"/>
      <c r="G32" s="26"/>
      <c r="H32" s="20"/>
      <c r="I32" s="20"/>
      <c r="P32" s="172"/>
      <c r="Q32" s="172"/>
    </row>
    <row r="33" spans="2:17" ht="23.25">
      <c r="F33" s="25"/>
      <c r="G33" s="26"/>
      <c r="H33" s="20"/>
      <c r="I33" s="20"/>
      <c r="P33" s="172"/>
      <c r="Q33" s="172"/>
    </row>
    <row r="34" spans="2:17" ht="23.25">
      <c r="B34" s="8"/>
      <c r="C34" s="8"/>
      <c r="D34" s="8"/>
      <c r="E34" s="8"/>
      <c r="F34" s="25"/>
      <c r="G34" s="26"/>
      <c r="H34" s="20"/>
      <c r="I34" s="20"/>
    </row>
    <row r="35" spans="2:17" ht="23.25">
      <c r="B35" s="8"/>
      <c r="C35" s="8"/>
      <c r="D35" s="8"/>
      <c r="E35" s="8"/>
      <c r="F35" s="25"/>
      <c r="G35" s="26"/>
      <c r="H35" s="20"/>
      <c r="I35" s="27"/>
      <c r="J35" s="8"/>
      <c r="K35" s="8"/>
      <c r="L35" s="8"/>
    </row>
    <row r="36" spans="2:17" ht="23.25">
      <c r="B36" s="8"/>
      <c r="C36" s="8"/>
      <c r="D36" s="8"/>
      <c r="E36" s="8"/>
      <c r="F36" s="25"/>
      <c r="G36" s="26"/>
      <c r="H36" s="20"/>
      <c r="I36" s="27"/>
      <c r="J36" s="8"/>
      <c r="K36" s="8"/>
      <c r="L36" s="8"/>
    </row>
    <row r="37" spans="2:17" ht="15" customHeight="1">
      <c r="B37" s="8"/>
      <c r="C37" s="8"/>
      <c r="D37" s="8"/>
      <c r="E37" s="8"/>
      <c r="F37" s="27"/>
      <c r="G37" s="27"/>
      <c r="H37" s="27"/>
      <c r="I37" s="27"/>
      <c r="J37" s="8"/>
      <c r="K37" s="8"/>
      <c r="L37" s="8"/>
    </row>
    <row r="38" spans="2:17" ht="15" customHeight="1">
      <c r="B38" s="8"/>
      <c r="C38" s="8"/>
      <c r="D38" s="8"/>
      <c r="E38" s="8"/>
      <c r="F38" s="27"/>
      <c r="G38" s="27"/>
      <c r="H38" s="27"/>
      <c r="I38" s="27"/>
      <c r="J38" s="8"/>
      <c r="K38" s="8"/>
      <c r="L38" s="8"/>
    </row>
    <row r="39" spans="2:17" ht="23.25">
      <c r="B39" s="8"/>
      <c r="C39" s="8"/>
      <c r="D39" s="8"/>
      <c r="E39" s="8"/>
      <c r="F39" s="8"/>
      <c r="G39" s="9"/>
      <c r="H39" s="10"/>
      <c r="I39" s="8"/>
      <c r="J39" s="8"/>
      <c r="K39" s="8"/>
      <c r="L39" s="8"/>
    </row>
    <row r="40" spans="2:17" ht="15">
      <c r="B40" s="8"/>
      <c r="C40" s="8"/>
      <c r="D40" s="8"/>
      <c r="E40" s="8"/>
      <c r="F40" s="8"/>
      <c r="I40" s="8"/>
      <c r="J40" s="8"/>
      <c r="K40" s="8"/>
      <c r="L40" s="8"/>
    </row>
    <row r="41" spans="2:17" ht="23.25">
      <c r="C41" s="11"/>
      <c r="D41" s="11"/>
      <c r="E41" s="11"/>
      <c r="F41" s="11"/>
      <c r="G41" s="8"/>
      <c r="H41" s="8"/>
      <c r="I41" s="8"/>
      <c r="J41" s="12"/>
      <c r="K41" s="8"/>
      <c r="L41" s="8"/>
      <c r="M41" s="8"/>
      <c r="N41" s="8"/>
      <c r="P41" s="13"/>
    </row>
    <row r="42" spans="2:17" ht="1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P42" s="13">
        <v>60000</v>
      </c>
    </row>
    <row r="43" spans="2:17" ht="1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P43" s="13"/>
    </row>
    <row r="44" spans="2:17" ht="15">
      <c r="C44" s="8"/>
      <c r="D44" s="8"/>
      <c r="E44" s="8"/>
      <c r="F44" s="8"/>
      <c r="G44" s="8"/>
      <c r="H44" s="8"/>
      <c r="I44" s="8"/>
      <c r="J44" s="8"/>
      <c r="K44" s="173"/>
      <c r="L44" s="8"/>
      <c r="M44" s="8"/>
      <c r="N44" s="8"/>
      <c r="P44" s="13">
        <v>110000</v>
      </c>
    </row>
    <row r="45" spans="2:17" ht="15">
      <c r="C45" s="8"/>
      <c r="D45" s="8"/>
      <c r="E45" s="8"/>
      <c r="F45" s="8"/>
      <c r="G45" s="8"/>
      <c r="H45" s="8"/>
      <c r="I45" s="8"/>
      <c r="J45" s="8"/>
      <c r="K45" s="173"/>
      <c r="L45" s="8"/>
      <c r="M45" s="8"/>
      <c r="N45" s="8"/>
      <c r="P45" s="13"/>
    </row>
    <row r="46" spans="2:17" ht="15">
      <c r="C46" s="8"/>
      <c r="D46" s="8"/>
      <c r="E46" s="161"/>
      <c r="F46" s="161"/>
      <c r="G46" s="161"/>
      <c r="H46" s="161"/>
      <c r="I46" s="8"/>
      <c r="J46" s="8"/>
      <c r="K46" s="8"/>
      <c r="L46" s="8"/>
      <c r="M46" s="8"/>
      <c r="N46" s="8"/>
      <c r="O46" s="8"/>
      <c r="P46" s="15"/>
    </row>
    <row r="47" spans="2:17" ht="15">
      <c r="C47" s="8"/>
      <c r="D47" s="8"/>
      <c r="E47" s="161"/>
      <c r="F47" s="161"/>
      <c r="G47" s="161"/>
      <c r="H47" s="161"/>
      <c r="I47" s="8"/>
      <c r="J47" s="8"/>
      <c r="K47" s="8"/>
      <c r="L47" s="8"/>
      <c r="M47" s="8"/>
      <c r="N47" s="8"/>
      <c r="O47" s="8"/>
      <c r="P47" s="8"/>
    </row>
    <row r="48" spans="2:17" ht="15" customHeight="1">
      <c r="C48" s="8"/>
      <c r="D48" s="8"/>
      <c r="E48" s="8"/>
      <c r="F48" s="8"/>
      <c r="G48" s="8"/>
      <c r="H48" s="8"/>
      <c r="I48" s="8"/>
      <c r="J48" s="8"/>
      <c r="K48" s="8"/>
      <c r="L48" s="8"/>
      <c r="M48" s="13">
        <v>98</v>
      </c>
      <c r="N48" s="16"/>
      <c r="O48" s="16"/>
      <c r="P48" s="8"/>
    </row>
    <row r="49" spans="13:17" ht="15">
      <c r="M49" s="13">
        <v>37</v>
      </c>
      <c r="N49" s="16"/>
      <c r="O49" s="16"/>
    </row>
    <row r="50" spans="13:17" ht="15">
      <c r="M50" s="13">
        <v>43</v>
      </c>
      <c r="N50" s="16"/>
      <c r="O50" s="16"/>
    </row>
    <row r="51" spans="13:17" ht="15">
      <c r="M51" s="13">
        <v>61</v>
      </c>
      <c r="N51" s="16"/>
      <c r="O51" s="16"/>
    </row>
    <row r="52" spans="13:17" ht="15">
      <c r="M52" s="13">
        <v>30</v>
      </c>
      <c r="N52" s="16"/>
      <c r="O52" s="16"/>
    </row>
    <row r="53" spans="13:17" ht="15">
      <c r="M53" s="16"/>
      <c r="N53" s="16"/>
      <c r="O53" s="16"/>
    </row>
    <row r="54" spans="13:17" ht="15">
      <c r="M54" s="16"/>
      <c r="N54" s="16"/>
      <c r="O54" s="16"/>
    </row>
    <row r="57" spans="13:17" ht="15">
      <c r="Q57" s="18"/>
    </row>
  </sheetData>
  <mergeCells count="5">
    <mergeCell ref="O17:O18"/>
    <mergeCell ref="P29:Q33"/>
    <mergeCell ref="K44:K45"/>
    <mergeCell ref="E46:F47"/>
    <mergeCell ref="G46:H4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zoomScale="50" zoomScaleNormal="50" workbookViewId="0">
      <selection activeCell="Y27" sqref="O19:Y27"/>
    </sheetView>
  </sheetViews>
  <sheetFormatPr defaultColWidth="9.140625" defaultRowHeight="12.75"/>
  <cols>
    <col min="1" max="6" width="9.140625" style="2"/>
    <col min="7" max="7" width="10.140625" style="2" bestFit="1" customWidth="1"/>
    <col min="8" max="11" width="9.140625" style="2"/>
    <col min="12" max="12" width="13.7109375" style="2" customWidth="1"/>
    <col min="13" max="13" width="12.5703125" style="2" customWidth="1"/>
    <col min="14" max="14" width="11.140625" style="2" customWidth="1"/>
    <col min="15" max="15" width="12.28515625" style="2" customWidth="1"/>
    <col min="16" max="16" width="13" style="2" customWidth="1"/>
    <col min="17" max="17" width="11.5703125" style="2" customWidth="1"/>
    <col min="18" max="18" width="11.140625" style="2" customWidth="1"/>
    <col min="19" max="19" width="19.140625" style="2" customWidth="1"/>
    <col min="20" max="20" width="25.7109375" style="2" customWidth="1"/>
    <col min="21" max="16384" width="9.140625" style="2"/>
  </cols>
  <sheetData>
    <row r="1" spans="1:1">
      <c r="A1" s="32"/>
    </row>
    <row r="18" spans="2:24" ht="33.75">
      <c r="N18" s="3"/>
      <c r="O18" s="3"/>
      <c r="P18" s="4"/>
      <c r="Q18" s="4"/>
    </row>
    <row r="19" spans="2:24" ht="56.45" customHeight="1">
      <c r="N19" s="3"/>
      <c r="O19" s="3"/>
      <c r="P19" s="186" t="s">
        <v>10</v>
      </c>
      <c r="Q19" s="187"/>
      <c r="R19" s="187"/>
      <c r="S19" s="188"/>
      <c r="T19" s="34"/>
      <c r="U19" s="35"/>
      <c r="V19" s="35"/>
      <c r="W19" s="35"/>
      <c r="X19" s="35"/>
    </row>
    <row r="20" spans="2:24" ht="30">
      <c r="P20" s="178" t="s">
        <v>11</v>
      </c>
      <c r="Q20" s="179"/>
      <c r="R20" s="179"/>
      <c r="S20" s="180"/>
      <c r="T20" s="36">
        <v>800</v>
      </c>
      <c r="U20" s="35"/>
      <c r="V20" s="35"/>
      <c r="W20" s="35"/>
      <c r="X20" s="35"/>
    </row>
    <row r="21" spans="2:24" ht="30">
      <c r="P21" s="178" t="s">
        <v>12</v>
      </c>
      <c r="Q21" s="179"/>
      <c r="R21" s="179"/>
      <c r="S21" s="180"/>
      <c r="T21" s="37">
        <v>0.06</v>
      </c>
      <c r="U21" s="35"/>
      <c r="V21" s="35"/>
      <c r="W21" s="35"/>
      <c r="X21" s="35"/>
    </row>
    <row r="22" spans="2:24" ht="30">
      <c r="P22" s="178" t="s">
        <v>13</v>
      </c>
      <c r="Q22" s="179"/>
      <c r="R22" s="179"/>
      <c r="S22" s="180"/>
      <c r="T22" s="38">
        <v>5</v>
      </c>
      <c r="U22" s="35"/>
      <c r="V22" s="35"/>
      <c r="W22" s="35"/>
      <c r="X22" s="35"/>
    </row>
    <row r="23" spans="2:24" ht="58.9" customHeight="1">
      <c r="P23" s="189" t="s">
        <v>10</v>
      </c>
      <c r="Q23" s="190"/>
      <c r="R23" s="190"/>
      <c r="S23" s="191"/>
      <c r="T23" s="39">
        <f>FV(T21,T22,0,-T20,0)</f>
        <v>1070.5804620800004</v>
      </c>
      <c r="U23" s="40"/>
      <c r="V23" s="193">
        <f>800*(1.06)^5</f>
        <v>1070.5804620800004</v>
      </c>
      <c r="W23" s="194"/>
      <c r="X23" s="194"/>
    </row>
    <row r="24" spans="2:24" ht="31.5">
      <c r="P24" s="35"/>
      <c r="Q24" s="35"/>
      <c r="R24" s="35"/>
      <c r="S24" s="4"/>
      <c r="T24" s="4"/>
      <c r="U24" s="40"/>
      <c r="V24" s="40"/>
      <c r="W24" s="40"/>
      <c r="X24" s="40"/>
    </row>
    <row r="25" spans="2:24" ht="31.5">
      <c r="P25" s="35"/>
      <c r="Q25" s="35"/>
      <c r="R25" s="35"/>
      <c r="S25" s="4"/>
      <c r="T25" s="4"/>
      <c r="U25" s="40"/>
      <c r="V25" s="193">
        <f>800*(1.06)^5</f>
        <v>1070.5804620800004</v>
      </c>
      <c r="W25" s="194"/>
      <c r="X25" s="194"/>
    </row>
    <row r="26" spans="2:24" ht="31.5">
      <c r="P26" s="35"/>
      <c r="Q26" s="35"/>
      <c r="R26" s="35"/>
      <c r="S26" s="4"/>
      <c r="T26" s="4"/>
      <c r="U26" s="40"/>
      <c r="V26" s="40"/>
      <c r="W26" s="40"/>
      <c r="X26" s="40"/>
    </row>
    <row r="27" spans="2:24" ht="31.5">
      <c r="P27" s="35"/>
      <c r="Q27" s="35"/>
      <c r="R27" s="35"/>
      <c r="S27" s="4"/>
      <c r="T27" s="4"/>
      <c r="U27" s="40"/>
      <c r="V27" s="40"/>
      <c r="W27" s="40"/>
      <c r="X27" s="40"/>
    </row>
    <row r="28" spans="2:24" ht="15">
      <c r="B28" s="8"/>
      <c r="C28" s="8"/>
      <c r="D28" s="8"/>
      <c r="E28" s="8"/>
      <c r="F28" s="8"/>
      <c r="U28" s="6"/>
      <c r="V28" s="195"/>
      <c r="W28" s="195"/>
      <c r="X28" s="6"/>
    </row>
    <row r="29" spans="2:24" ht="15">
      <c r="B29" s="8"/>
      <c r="C29" s="8"/>
      <c r="D29" s="8"/>
      <c r="E29" s="8"/>
      <c r="F29" s="8"/>
      <c r="I29" s="8"/>
      <c r="J29" s="8"/>
      <c r="K29" s="8"/>
      <c r="L29" s="8"/>
      <c r="U29" s="6"/>
      <c r="V29" s="195"/>
      <c r="W29" s="195"/>
      <c r="X29" s="6"/>
    </row>
    <row r="30" spans="2:24" ht="15" customHeight="1">
      <c r="B30" s="8"/>
      <c r="C30" s="8"/>
      <c r="D30" s="8"/>
      <c r="E30" s="8"/>
      <c r="F30" s="8"/>
      <c r="I30" s="8"/>
      <c r="J30" s="8"/>
      <c r="K30" s="8"/>
      <c r="L30" s="8"/>
      <c r="U30" s="6"/>
      <c r="V30" s="195"/>
      <c r="W30" s="195"/>
      <c r="X30" s="6"/>
    </row>
    <row r="31" spans="2:24" ht="1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U31" s="6"/>
      <c r="V31" s="6"/>
      <c r="W31" s="6"/>
      <c r="X31" s="6"/>
    </row>
    <row r="32" spans="2:24" ht="1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U32" s="6"/>
      <c r="V32" s="6"/>
      <c r="W32" s="6"/>
      <c r="X32" s="6"/>
    </row>
    <row r="33" spans="2:24" ht="23.25">
      <c r="B33" s="8"/>
      <c r="C33" s="8"/>
      <c r="D33" s="8"/>
      <c r="E33" s="8"/>
      <c r="F33" s="8"/>
      <c r="G33" s="9">
        <v>121</v>
      </c>
      <c r="H33" s="10"/>
      <c r="I33" s="8"/>
      <c r="J33" s="8"/>
      <c r="K33" s="8"/>
      <c r="L33" s="8"/>
      <c r="U33" s="6"/>
      <c r="V33" s="6"/>
      <c r="W33" s="6"/>
      <c r="X33" s="6"/>
    </row>
    <row r="34" spans="2:24" ht="15">
      <c r="B34" s="8"/>
      <c r="C34" s="8"/>
      <c r="D34" s="8"/>
      <c r="E34" s="8"/>
      <c r="F34" s="8"/>
      <c r="I34" s="8"/>
      <c r="J34" s="8"/>
      <c r="K34" s="8"/>
      <c r="L34" s="8"/>
      <c r="U34" s="6"/>
      <c r="V34" s="6"/>
      <c r="W34" s="6"/>
      <c r="X34" s="6"/>
    </row>
    <row r="35" spans="2:24" ht="23.25">
      <c r="C35" s="11"/>
      <c r="D35" s="11"/>
      <c r="E35" s="11"/>
      <c r="F35" s="11"/>
      <c r="G35" s="8"/>
      <c r="H35" s="8"/>
      <c r="I35" s="8">
        <v>2000</v>
      </c>
      <c r="J35" s="12"/>
      <c r="K35" s="8"/>
      <c r="L35" s="8"/>
      <c r="M35" s="8"/>
      <c r="N35" s="8"/>
      <c r="O35" s="8"/>
      <c r="P35" s="8"/>
      <c r="Q35" s="8"/>
      <c r="S35" s="13"/>
      <c r="U35" s="6"/>
      <c r="V35" s="14"/>
      <c r="W35" s="14"/>
      <c r="X35" s="6"/>
    </row>
    <row r="36" spans="2:24" ht="15">
      <c r="C36" s="8"/>
      <c r="D36" s="8"/>
      <c r="E36" s="8"/>
      <c r="F36" s="8"/>
      <c r="G36" s="8"/>
      <c r="H36" s="8">
        <v>1</v>
      </c>
      <c r="I36" s="8"/>
      <c r="J36" s="8"/>
      <c r="K36" s="8"/>
      <c r="L36" s="8"/>
      <c r="M36" s="8"/>
      <c r="N36" s="8"/>
      <c r="O36" s="8"/>
      <c r="P36" s="8"/>
      <c r="Q36" s="8"/>
      <c r="S36" s="13">
        <v>60000</v>
      </c>
      <c r="U36" s="6"/>
      <c r="V36" s="192"/>
      <c r="W36" s="192"/>
      <c r="X36" s="6"/>
    </row>
    <row r="37" spans="2:24" ht="1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13"/>
      <c r="U37" s="6"/>
      <c r="V37" s="192"/>
      <c r="W37" s="192"/>
      <c r="X37" s="6"/>
    </row>
    <row r="38" spans="2:24" ht="15">
      <c r="C38" s="8"/>
      <c r="D38" s="8"/>
      <c r="E38" s="8"/>
      <c r="F38" s="8"/>
      <c r="G38" s="8"/>
      <c r="H38" s="8"/>
      <c r="I38" s="8"/>
      <c r="J38" s="8"/>
      <c r="K38" s="173"/>
      <c r="L38" s="8"/>
      <c r="M38" s="8"/>
      <c r="N38" s="8"/>
      <c r="O38" s="8"/>
      <c r="P38" s="8"/>
      <c r="Q38" s="8"/>
      <c r="S38" s="13">
        <v>110000</v>
      </c>
      <c r="U38" s="6"/>
      <c r="V38" s="192"/>
      <c r="W38" s="192"/>
      <c r="X38" s="6"/>
    </row>
    <row r="39" spans="2:24" ht="15">
      <c r="C39" s="8"/>
      <c r="D39" s="8"/>
      <c r="E39" s="8"/>
      <c r="F39" s="8"/>
      <c r="G39" s="8"/>
      <c r="H39" s="8"/>
      <c r="I39" s="8"/>
      <c r="J39" s="8"/>
      <c r="K39" s="173"/>
      <c r="L39" s="8"/>
      <c r="M39" s="8"/>
      <c r="N39" s="8"/>
      <c r="O39" s="8"/>
      <c r="P39" s="8"/>
      <c r="Q39" s="8"/>
      <c r="S39" s="13"/>
      <c r="U39" s="6"/>
      <c r="V39" s="6"/>
      <c r="W39" s="6"/>
      <c r="X39" s="6"/>
    </row>
    <row r="40" spans="2:24" ht="15">
      <c r="C40" s="8"/>
      <c r="D40" s="8"/>
      <c r="E40" s="161"/>
      <c r="F40" s="161"/>
      <c r="G40" s="161"/>
      <c r="H40" s="161"/>
      <c r="I40" s="8"/>
      <c r="J40" s="8"/>
      <c r="K40" s="8"/>
      <c r="L40" s="8"/>
      <c r="M40" s="8"/>
      <c r="N40" s="8"/>
      <c r="O40" s="8"/>
      <c r="P40" s="8"/>
      <c r="Q40" s="8"/>
      <c r="R40" s="8"/>
      <c r="S40" s="15"/>
      <c r="U40" s="6"/>
      <c r="V40" s="6"/>
      <c r="W40" s="6"/>
      <c r="X40" s="6"/>
    </row>
    <row r="41" spans="2:24" ht="15">
      <c r="C41" s="8"/>
      <c r="D41" s="8"/>
      <c r="E41" s="161"/>
      <c r="F41" s="161"/>
      <c r="G41" s="161"/>
      <c r="H41" s="1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24" ht="15" customHeight="1">
      <c r="C42" s="8"/>
      <c r="D42" s="8"/>
      <c r="E42" s="8"/>
      <c r="F42" s="8"/>
      <c r="G42" s="8"/>
      <c r="H42" s="8"/>
      <c r="I42" s="8"/>
      <c r="J42" s="8"/>
      <c r="K42" s="8"/>
      <c r="L42" s="8"/>
      <c r="M42" s="16"/>
      <c r="N42" s="13">
        <v>75</v>
      </c>
      <c r="O42" s="13"/>
      <c r="P42" s="13">
        <v>98</v>
      </c>
      <c r="Q42" s="16"/>
      <c r="R42" s="16"/>
      <c r="S42" s="8"/>
    </row>
    <row r="43" spans="2:24" ht="15">
      <c r="M43" s="16"/>
      <c r="N43" s="13">
        <v>45</v>
      </c>
      <c r="O43" s="13"/>
      <c r="P43" s="13">
        <v>37</v>
      </c>
      <c r="Q43" s="16"/>
      <c r="R43" s="16"/>
    </row>
    <row r="44" spans="2:24" ht="15">
      <c r="M44" s="16"/>
      <c r="N44" s="13">
        <v>25</v>
      </c>
      <c r="O44" s="13"/>
      <c r="P44" s="13">
        <v>43</v>
      </c>
      <c r="Q44" s="16"/>
      <c r="R44" s="16"/>
    </row>
    <row r="45" spans="2:24" ht="15">
      <c r="M45" s="16"/>
      <c r="N45" s="13">
        <v>100</v>
      </c>
      <c r="O45" s="13"/>
      <c r="P45" s="13">
        <v>61</v>
      </c>
      <c r="Q45" s="16"/>
      <c r="R45" s="16"/>
    </row>
    <row r="46" spans="2:24" ht="15">
      <c r="M46" s="16"/>
      <c r="N46" s="13">
        <v>100</v>
      </c>
      <c r="O46" s="13"/>
      <c r="P46" s="13">
        <v>30</v>
      </c>
      <c r="Q46" s="16"/>
      <c r="R46" s="16"/>
    </row>
    <row r="47" spans="2:24" ht="15">
      <c r="M47" s="16"/>
      <c r="N47" s="17"/>
      <c r="O47" s="17"/>
      <c r="P47" s="16"/>
      <c r="Q47" s="16"/>
      <c r="R47" s="16"/>
    </row>
    <row r="48" spans="2:24" ht="15">
      <c r="M48" s="16"/>
      <c r="N48" s="17"/>
      <c r="O48" s="17"/>
      <c r="P48" s="16"/>
      <c r="Q48" s="16"/>
      <c r="R48" s="16"/>
    </row>
    <row r="51" spans="20:20" ht="15">
      <c r="T51" s="18"/>
    </row>
  </sheetData>
  <mergeCells count="12">
    <mergeCell ref="V36:W38"/>
    <mergeCell ref="K38:K39"/>
    <mergeCell ref="E40:F41"/>
    <mergeCell ref="G40:H41"/>
    <mergeCell ref="V23:X23"/>
    <mergeCell ref="V28:W30"/>
    <mergeCell ref="V25:X25"/>
    <mergeCell ref="P19:S19"/>
    <mergeCell ref="P20:S20"/>
    <mergeCell ref="P21:S21"/>
    <mergeCell ref="P22:S22"/>
    <mergeCell ref="P23:S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FirstPage</vt:lpstr>
      <vt:lpstr>Problem 4Solved  (2)</vt:lpstr>
      <vt:lpstr>Problem 4Solved </vt:lpstr>
      <vt:lpstr>Problem 4</vt:lpstr>
      <vt:lpstr>Problem 2Solved</vt:lpstr>
      <vt:lpstr>Problem 2</vt:lpstr>
      <vt:lpstr>Problem 3 Solved</vt:lpstr>
      <vt:lpstr>Problem 3</vt:lpstr>
      <vt:lpstr>Problem 1Solved</vt:lpstr>
      <vt:lpstr>Problem 1</vt:lpstr>
      <vt:lpstr>Content</vt:lpstr>
    </vt:vector>
  </TitlesOfParts>
  <Company>Seton 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Seton Hall University</dc:creator>
  <cp:lastModifiedBy>Windows User</cp:lastModifiedBy>
  <cp:lastPrinted>2017-02-19T23:08:49Z</cp:lastPrinted>
  <dcterms:created xsi:type="dcterms:W3CDTF">2002-08-28T14:02:31Z</dcterms:created>
  <dcterms:modified xsi:type="dcterms:W3CDTF">2018-11-02T04:42:42Z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-1530922426</vt:i4>
  </property>
  <property fmtid="{D5CDD505-2E9C-101B-9397-08002B2CF9AE}" pid="3" name="_EmailSubject">
    <vt:lpwstr>Excel Financial Functions</vt:lpwstr>
  </property>
  <property fmtid="{D5CDD505-2E9C-101B-9397-08002B2CF9AE}" pid="4" name="_AuthorEmail">
    <vt:lpwstr>wachsmut@shu.edu</vt:lpwstr>
  </property>
  <property fmtid="{D5CDD505-2E9C-101B-9397-08002B2CF9AE}" pid="5" name="_AuthorEmailDisplayName">
    <vt:lpwstr>Bert G. Wachsmuth</vt:lpwstr>
  </property>
  <property fmtid="{D5CDD505-2E9C-101B-9397-08002B2CF9AE}" pid="6" name="_ReviewingToolsShownOnce">
    <vt:lpwstr/>
  </property>
</Properties>
</file>