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C429E092-FBA5-4B11-A739-CF9F40229640}" xr6:coauthVersionLast="47" xr6:coauthVersionMax="47" xr10:uidLastSave="{00000000-0000-0000-0000-000000000000}"/>
  <bookViews>
    <workbookView xWindow="36" yWindow="24" windowWidth="23004" windowHeight="12216" xr2:uid="{00000000-000D-0000-FFFF-FFFF00000000}"/>
  </bookViews>
  <sheets>
    <sheet name="FirstPage" sheetId="21" r:id="rId1"/>
    <sheet name="Exam Content " sheetId="70" r:id="rId2"/>
    <sheet name="Single Channel" sheetId="132" r:id="rId3"/>
    <sheet name="Two Channel Problem 2" sheetId="139" r:id="rId4"/>
    <sheet name="Two Channel" sheetId="133" r:id="rId5"/>
    <sheet name="CheckProblem 10 " sheetId="155" r:id="rId6"/>
    <sheet name="Problem 10" sheetId="149" r:id="rId7"/>
    <sheet name="CheckProblem 9 " sheetId="154" r:id="rId8"/>
    <sheet name="Problem 9" sheetId="148" r:id="rId9"/>
    <sheet name="CheckProblem 8 " sheetId="153" r:id="rId10"/>
    <sheet name="Problem 8" sheetId="147" r:id="rId11"/>
    <sheet name="CheckProblem 7 " sheetId="152" r:id="rId12"/>
    <sheet name="Problem 7" sheetId="146" r:id="rId13"/>
    <sheet name="CheckProblem 6 " sheetId="156" r:id="rId14"/>
    <sheet name="Problem 6" sheetId="145" r:id="rId15"/>
    <sheet name="CheckProblem 5 " sheetId="150" r:id="rId16"/>
    <sheet name="Problem 5" sheetId="144" r:id="rId17"/>
    <sheet name="Problem 1" sheetId="134" r:id="rId18"/>
    <sheet name="1 channel Problem 2" sheetId="138" r:id="rId19"/>
    <sheet name="1 channel" sheetId="135" r:id="rId20"/>
    <sheet name="Check Problem 1" sheetId="130" r:id="rId21"/>
    <sheet name="Check Problem 2" sheetId="137" r:id="rId22"/>
    <sheet name="Problem 2" sheetId="136" r:id="rId23"/>
    <sheet name="Problem 4 (2)" sheetId="117" r:id="rId24"/>
    <sheet name=" Problem 3 " sheetId="141" r:id="rId25"/>
    <sheet name="Check Problem 3" sheetId="140" r:id="rId26"/>
    <sheet name="Problem 5 (2)" sheetId="118" r:id="rId27"/>
    <sheet name=" Problem 4" sheetId="143" r:id="rId28"/>
    <sheet name="Check Problem 4" sheetId="142" r:id="rId29"/>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6" i="142" l="1"/>
  <c r="T28" i="153"/>
  <c r="S28" i="153"/>
  <c r="O44" i="153"/>
  <c r="S45" i="153"/>
  <c r="R45" i="153"/>
  <c r="Q45" i="153"/>
  <c r="O28" i="153"/>
  <c r="AF26" i="142"/>
  <c r="AF22" i="142"/>
  <c r="AC22" i="142"/>
  <c r="L13" i="133"/>
  <c r="L15" i="133"/>
  <c r="X34" i="130"/>
  <c r="AD21" i="140"/>
  <c r="O23" i="156"/>
  <c r="R28" i="153"/>
  <c r="Q28" i="153"/>
  <c r="O42" i="153" s="1"/>
  <c r="H23" i="155"/>
  <c r="H24" i="155" s="1"/>
  <c r="H25" i="155" s="1"/>
  <c r="H26" i="155" s="1"/>
  <c r="H27" i="155" s="1"/>
  <c r="H28" i="155" s="1"/>
  <c r="H29" i="155" s="1"/>
  <c r="H30" i="155" s="1"/>
  <c r="H31" i="155" s="1"/>
  <c r="H32" i="155" s="1"/>
  <c r="H33" i="155" s="1"/>
  <c r="H34" i="155" s="1"/>
  <c r="H35" i="155" s="1"/>
  <c r="H36" i="155" s="1"/>
  <c r="H37" i="155" s="1"/>
  <c r="H38" i="155" s="1"/>
  <c r="H39" i="155" s="1"/>
  <c r="H40" i="155" s="1"/>
  <c r="H22" i="155"/>
  <c r="O43" i="153"/>
  <c r="W19" i="152"/>
  <c r="J23" i="150"/>
  <c r="K23" i="150" s="1"/>
  <c r="G20" i="150"/>
  <c r="G21" i="150" s="1"/>
  <c r="G22" i="150" s="1"/>
  <c r="G19" i="150"/>
  <c r="V22" i="146"/>
  <c r="T45" i="153" l="1"/>
  <c r="O47" i="153"/>
  <c r="AC26" i="142" l="1"/>
  <c r="AD32" i="140"/>
  <c r="AE38" i="140" s="1"/>
  <c r="J32" i="139"/>
  <c r="L15" i="139"/>
  <c r="L14" i="139"/>
  <c r="L13" i="139"/>
  <c r="J36" i="138"/>
  <c r="J34" i="138"/>
  <c r="J26" i="138"/>
  <c r="J30" i="138" s="1"/>
  <c r="J32" i="138" s="1"/>
  <c r="J24" i="138"/>
  <c r="N15" i="138"/>
  <c r="X27" i="130"/>
  <c r="X22" i="130"/>
  <c r="J34" i="135"/>
  <c r="J26" i="135"/>
  <c r="J28" i="135" s="1"/>
  <c r="J24" i="135"/>
  <c r="N15" i="135"/>
  <c r="J36" i="135" s="1"/>
  <c r="J32" i="133"/>
  <c r="L14" i="133"/>
  <c r="J34" i="132"/>
  <c r="J26" i="132"/>
  <c r="J28" i="132" s="1"/>
  <c r="J24" i="132"/>
  <c r="N15" i="132"/>
  <c r="J30" i="139" l="1"/>
  <c r="J22" i="139"/>
  <c r="J28" i="138"/>
  <c r="J30" i="133"/>
  <c r="J30" i="135"/>
  <c r="J32" i="135" s="1"/>
  <c r="J22" i="133"/>
  <c r="J30" i="132"/>
  <c r="J32" i="132" s="1"/>
  <c r="J36" i="132"/>
  <c r="J26" i="139" l="1"/>
  <c r="J28" i="139" s="1"/>
  <c r="J24" i="139"/>
  <c r="J26" i="133"/>
  <c r="J28" i="133" s="1"/>
  <c r="J24" i="133"/>
  <c r="S22" i="118" l="1"/>
  <c r="S30" i="1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19498</author>
  </authors>
  <commentList>
    <comment ref="E24" authorId="0" shapeId="0" xr:uid="{CD929B6A-A01E-4E4E-B393-C91A0A2D2A2B}">
      <text>
        <r>
          <rPr>
            <b/>
            <sz val="9"/>
            <color indexed="81"/>
            <rFont val="Tahoma"/>
            <family val="2"/>
          </rPr>
          <t>19498:</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19498</author>
  </authors>
  <commentList>
    <comment ref="E26" authorId="0" shapeId="0" xr:uid="{36B2FDAB-A72A-4E1E-BE44-5CBC7C4BBDBE}">
      <text>
        <r>
          <rPr>
            <b/>
            <sz val="9"/>
            <color indexed="81"/>
            <rFont val="Tahoma"/>
            <family val="2"/>
          </rPr>
          <t>19498:</t>
        </r>
        <r>
          <rPr>
            <sz val="9"/>
            <color indexed="81"/>
            <rFont val="Tahoma"/>
            <family val="2"/>
          </rPr>
          <t xml:space="preserve">
</t>
        </r>
      </text>
    </comment>
  </commentList>
</comments>
</file>

<file path=xl/sharedStrings.xml><?xml version="1.0" encoding="utf-8"?>
<sst xmlns="http://schemas.openxmlformats.org/spreadsheetml/2006/main" count="235" uniqueCount="97">
  <si>
    <t xml:space="preserve">                                                                                                                                                                                                                                                                             </t>
  </si>
  <si>
    <t xml:space="preserve">    </t>
  </si>
  <si>
    <t xml:space="preserve"> Single-Channel Waiting Line 1 </t>
  </si>
  <si>
    <t>Assumptions</t>
  </si>
  <si>
    <t>Poisson Arrivals</t>
  </si>
  <si>
    <t>Exponential Service Times</t>
  </si>
  <si>
    <t>Per hour</t>
  </si>
  <si>
    <r>
      <rPr>
        <b/>
        <sz val="10"/>
        <color theme="1"/>
        <rFont val="Calibri"/>
        <family val="2"/>
      </rPr>
      <t xml:space="preserve">λ </t>
    </r>
    <r>
      <rPr>
        <b/>
        <sz val="8"/>
        <color theme="1"/>
        <rFont val="Arial"/>
        <family val="2"/>
      </rPr>
      <t xml:space="preserve">= </t>
    </r>
    <r>
      <rPr>
        <b/>
        <sz val="10"/>
        <color theme="1"/>
        <rFont val="Arial"/>
        <family val="2"/>
      </rPr>
      <t>Mean Arrival Rate (customers)</t>
    </r>
  </si>
  <si>
    <t>ρ=</t>
  </si>
  <si>
    <r>
      <t xml:space="preserve"> </t>
    </r>
    <r>
      <rPr>
        <b/>
        <sz val="10"/>
        <color theme="1"/>
        <rFont val="Calibri"/>
        <family val="2"/>
      </rPr>
      <t xml:space="preserve">µ </t>
    </r>
    <r>
      <rPr>
        <b/>
        <sz val="8"/>
        <color theme="1"/>
        <rFont val="Arial"/>
        <family val="2"/>
      </rPr>
      <t xml:space="preserve">= </t>
    </r>
    <r>
      <rPr>
        <b/>
        <sz val="10"/>
        <color theme="1"/>
        <rFont val="Arial"/>
        <family val="2"/>
      </rPr>
      <t>Mean Service Rate  (customers)</t>
    </r>
  </si>
  <si>
    <t>Operating Characteristics</t>
  </si>
  <si>
    <t>Po =</t>
  </si>
  <si>
    <t>Probability that no customers are in the system</t>
  </si>
  <si>
    <t xml:space="preserve">Lq = </t>
  </si>
  <si>
    <t>Average number of customers in the waiting line</t>
  </si>
  <si>
    <t>L =</t>
  </si>
  <si>
    <t>Average number of customers in the system</t>
  </si>
  <si>
    <t>Wq =</t>
  </si>
  <si>
    <t>Average time a customer spends in the waiting line</t>
  </si>
  <si>
    <t>W =</t>
  </si>
  <si>
    <t>Average time a customer spends in the system</t>
  </si>
  <si>
    <t>Pw =</t>
  </si>
  <si>
    <t>Probability an arriving customer has to wait</t>
  </si>
  <si>
    <t>Pn =</t>
  </si>
  <si>
    <t>The Probability of  n units in the system</t>
  </si>
  <si>
    <t>n=</t>
  </si>
  <si>
    <t xml:space="preserve">Two-Channel Waiting Line 1 </t>
  </si>
  <si>
    <t>Number of Channels (k)</t>
  </si>
  <si>
    <r>
      <t>Ratio (</t>
    </r>
    <r>
      <rPr>
        <b/>
        <sz val="10"/>
        <color theme="5" tint="-0.499984740745262"/>
        <rFont val="Calibri"/>
        <family val="2"/>
      </rPr>
      <t>λ</t>
    </r>
    <r>
      <rPr>
        <b/>
        <sz val="10"/>
        <color theme="5" tint="-0.499984740745262"/>
        <rFont val="Arial"/>
        <family val="2"/>
      </rPr>
      <t>/</t>
    </r>
    <r>
      <rPr>
        <b/>
        <sz val="10"/>
        <color theme="5" tint="-0.499984740745262"/>
        <rFont val="Calibri"/>
        <family val="2"/>
      </rPr>
      <t>µ</t>
    </r>
    <r>
      <rPr>
        <b/>
        <sz val="10"/>
        <color theme="5" tint="-0.499984740745262"/>
        <rFont val="Arial"/>
        <family val="2"/>
      </rPr>
      <t>)</t>
    </r>
  </si>
  <si>
    <t>Value</t>
  </si>
  <si>
    <t>per hour</t>
  </si>
  <si>
    <t>per minute</t>
  </si>
  <si>
    <r>
      <t>Mean Arrival Rate (</t>
    </r>
    <r>
      <rPr>
        <b/>
        <sz val="10"/>
        <color theme="1"/>
        <rFont val="Calibri"/>
        <family val="2"/>
      </rPr>
      <t>λ</t>
    </r>
    <r>
      <rPr>
        <b/>
        <sz val="10"/>
        <color theme="1"/>
        <rFont val="Arial"/>
        <family val="2"/>
      </rPr>
      <t>)</t>
    </r>
  </si>
  <si>
    <t>Ratio</t>
  </si>
  <si>
    <r>
      <t>Mean Service Rate per Channel (</t>
    </r>
    <r>
      <rPr>
        <b/>
        <sz val="10"/>
        <color theme="1"/>
        <rFont val="Calibri"/>
        <family val="2"/>
      </rPr>
      <t>µ</t>
    </r>
    <r>
      <rPr>
        <b/>
        <sz val="10"/>
        <color theme="1"/>
        <rFont val="Arial"/>
        <family val="2"/>
      </rPr>
      <t>)</t>
    </r>
  </si>
  <si>
    <t>The probability that no customers are in the system</t>
  </si>
  <si>
    <t>Lq =</t>
  </si>
  <si>
    <t>in minutes</t>
  </si>
  <si>
    <t>The probability an arriving customer has to wait</t>
  </si>
  <si>
    <r>
      <t xml:space="preserve">The probability of </t>
    </r>
    <r>
      <rPr>
        <b/>
        <sz val="12"/>
        <color rgb="FFFF0000"/>
        <rFont val="Arial"/>
        <family val="2"/>
      </rPr>
      <t>n</t>
    </r>
    <r>
      <rPr>
        <b/>
        <sz val="12"/>
        <color theme="1"/>
        <rFont val="Arial"/>
        <family val="2"/>
      </rPr>
      <t xml:space="preserve"> units in the system</t>
    </r>
  </si>
  <si>
    <t>when n is &gt; 0</t>
  </si>
  <si>
    <t xml:space="preserve">Two-Channel Waiting Line  </t>
  </si>
  <si>
    <t>P4=</t>
  </si>
  <si>
    <t>Unit Sales</t>
  </si>
  <si>
    <t>Forecast</t>
  </si>
  <si>
    <t>A</t>
  </si>
  <si>
    <t>B</t>
  </si>
  <si>
    <t>C</t>
  </si>
  <si>
    <t>`````````````````````````````````````````````````````````````````````````````````````````````````````````````````````</t>
  </si>
  <si>
    <t>x</t>
  </si>
  <si>
    <t>y</t>
  </si>
  <si>
    <t>a)</t>
  </si>
  <si>
    <t>Column 1</t>
  </si>
  <si>
    <t>Column 2</t>
  </si>
  <si>
    <t>Population in 1000's</t>
  </si>
  <si>
    <t>Sales in$1,000s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</si>
  <si>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</si>
  <si>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</si>
  <si>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</si>
  <si>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</si>
  <si>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</si>
  <si>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</si>
  <si>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</si>
  <si>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</si>
  <si>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</si>
  <si>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</si>
  <si>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</si>
  <si>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</si>
  <si>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</si>
  <si>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</si>
  <si>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</si>
  <si>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</si>
  <si>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</si>
  <si>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</si>
  <si>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</si>
  <si>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</si>
  <si>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</si>
  <si>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</si>
  <si>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</si>
  <si>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</si>
  <si>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</si>
  <si>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Direct Labor Cost Per Unit</t>
  </si>
  <si>
    <t>Probability</t>
  </si>
  <si>
    <t>Interval of Random Numbers</t>
  </si>
  <si>
    <t>Cumulative Probability</t>
  </si>
  <si>
    <t>Random Numbers</t>
  </si>
  <si>
    <t>0 to 10</t>
  </si>
  <si>
    <t>11 to 30</t>
  </si>
  <si>
    <t>31 to 70</t>
  </si>
  <si>
    <t>71 to 90</t>
  </si>
  <si>
    <t>91 to 100</t>
  </si>
  <si>
    <t>Restaurant</t>
  </si>
  <si>
    <t>Sales in $1,000s</t>
  </si>
  <si>
    <t>*</t>
  </si>
  <si>
    <t>=</t>
  </si>
  <si>
    <r>
      <t>Ratio (</t>
    </r>
    <r>
      <rPr>
        <b/>
        <sz val="10"/>
        <color theme="0"/>
        <rFont val="Calibri"/>
        <family val="2"/>
      </rPr>
      <t>λ</t>
    </r>
    <r>
      <rPr>
        <b/>
        <sz val="10"/>
        <color theme="0"/>
        <rFont val="Arial"/>
        <family val="2"/>
      </rPr>
      <t>/</t>
    </r>
    <r>
      <rPr>
        <b/>
        <sz val="10"/>
        <color theme="0"/>
        <rFont val="Calibri"/>
        <family val="2"/>
      </rPr>
      <t>µ</t>
    </r>
    <r>
      <rPr>
        <b/>
        <sz val="10"/>
        <color theme="0"/>
        <rFont val="Arial"/>
        <family val="2"/>
      </rPr>
      <t>)</t>
    </r>
  </si>
  <si>
    <t>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</si>
</sst>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00"/>
    <numFmt numFmtId="165" formatCode="&quot;$&quot;#,##0.00"/>
  </numFmts>
  <fonts count="65"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0"/>
      <color theme="1"/>
      <name val="Calibri"/>
      <family val="2"/>
      <scheme val="minor"/>
    </font>
    <font>
      <b/>
      <sz val="22"/>
      <color rgb="FFFFFF00"/>
      <name val="Calibri"/>
      <family val="2"/>
      <scheme val="minor"/>
    </font>
    <font>
      <b/>
      <sz val="24"/>
      <color rgb="FFFFFF00"/>
      <name val="Calibri"/>
      <family val="2"/>
      <scheme val="minor"/>
    </font>
    <font>
      <b/>
      <sz val="11"/>
      <color theme="1"/>
      <name val="Calibri"/>
      <family val="2"/>
      <scheme val="minor"/>
    </font>
    <font>
      <b/>
      <sz val="18"/>
      <color rgb="FFFFFF00"/>
      <name val="Calibri"/>
      <family val="2"/>
      <scheme val="minor"/>
    </font>
    <font>
      <b/>
      <sz val="18"/>
      <color rgb="FFC00000"/>
      <name val="Calibri"/>
      <family val="2"/>
      <scheme val="minor"/>
    </font>
    <font>
      <b/>
      <sz val="26"/>
      <color rgb="FFFFFF00"/>
      <name val="Lucida Bright"/>
      <family val="1"/>
    </font>
    <font>
      <b/>
      <sz val="18"/>
      <color theme="3" tint="-0.249977111117893"/>
      <name val="Calibri"/>
      <family val="2"/>
      <scheme val="minor"/>
    </font>
    <font>
      <sz val="20"/>
      <color theme="1"/>
      <name val="Calibri"/>
      <family val="2"/>
    </font>
    <font>
      <b/>
      <sz val="11"/>
      <color indexed="18"/>
      <name val="Calibri"/>
      <family val="2"/>
      <scheme val="minor"/>
    </font>
    <font>
      <b/>
      <sz val="24"/>
      <color rgb="FFFFC000"/>
      <name val="Arial"/>
      <family val="2"/>
    </font>
    <font>
      <sz val="18"/>
      <color rgb="FFFFC000"/>
      <name val="Arial"/>
      <family val="2"/>
    </font>
    <font>
      <sz val="14"/>
      <color theme="3" tint="-0.499984740745262"/>
      <name val="Arial"/>
      <family val="2"/>
    </font>
    <font>
      <b/>
      <sz val="10"/>
      <color theme="1"/>
      <name val="Arial"/>
      <family val="2"/>
    </font>
    <font>
      <b/>
      <sz val="10"/>
      <color theme="1"/>
      <name val="Calibri"/>
      <family val="2"/>
    </font>
    <font>
      <b/>
      <sz val="8"/>
      <color theme="1"/>
      <name val="Arial"/>
      <family val="2"/>
    </font>
    <font>
      <b/>
      <sz val="18"/>
      <color rgb="FFFFFF00"/>
      <name val="Arial"/>
      <family val="2"/>
    </font>
    <font>
      <sz val="18"/>
      <color theme="1"/>
      <name val="Calibri"/>
      <family val="2"/>
    </font>
    <font>
      <sz val="10"/>
      <color theme="0"/>
      <name val="Arial"/>
      <family val="2"/>
    </font>
    <font>
      <sz val="12"/>
      <color theme="1"/>
      <name val="Arial"/>
      <family val="2"/>
    </font>
    <font>
      <b/>
      <sz val="20"/>
      <color rgb="FFFFFF00"/>
      <name val="Arial"/>
      <family val="2"/>
    </font>
    <font>
      <sz val="11"/>
      <color theme="5" tint="-0.499984740745262"/>
      <name val="Calibri"/>
      <family val="2"/>
      <scheme val="minor"/>
    </font>
    <font>
      <b/>
      <sz val="14"/>
      <color rgb="FFFFC000"/>
      <name val="Arial"/>
      <family val="2"/>
    </font>
    <font>
      <b/>
      <sz val="10"/>
      <color theme="5" tint="-0.499984740745262"/>
      <name val="Arial"/>
      <family val="2"/>
    </font>
    <font>
      <b/>
      <sz val="10"/>
      <color theme="5" tint="-0.499984740745262"/>
      <name val="Calibri"/>
      <family val="2"/>
    </font>
    <font>
      <b/>
      <sz val="10"/>
      <color rgb="FFFFFF00"/>
      <name val="Arial"/>
      <family val="2"/>
    </font>
    <font>
      <b/>
      <sz val="10"/>
      <color theme="7" tint="-0.499984740745262"/>
      <name val="Arial"/>
      <family val="2"/>
    </font>
    <font>
      <b/>
      <sz val="10"/>
      <color rgb="FFFFC000"/>
      <name val="Arial"/>
      <family val="2"/>
    </font>
    <font>
      <b/>
      <sz val="10"/>
      <color rgb="FFFF0000"/>
      <name val="Arial"/>
      <family val="2"/>
    </font>
    <font>
      <b/>
      <sz val="14"/>
      <color theme="1"/>
      <name val="Arial"/>
      <family val="2"/>
    </font>
    <font>
      <b/>
      <sz val="12"/>
      <color theme="1"/>
      <name val="Arial"/>
      <family val="2"/>
    </font>
    <font>
      <b/>
      <sz val="12"/>
      <color rgb="FFFFFF00"/>
      <name val="Arial"/>
      <family val="2"/>
    </font>
    <font>
      <sz val="12"/>
      <color theme="1"/>
      <name val="Calibri"/>
      <family val="2"/>
      <scheme val="minor"/>
    </font>
    <font>
      <b/>
      <sz val="12"/>
      <color rgb="FFFF0000"/>
      <name val="Arial"/>
      <family val="2"/>
    </font>
    <font>
      <sz val="16"/>
      <color theme="1"/>
      <name val="Calibri"/>
      <family val="2"/>
      <scheme val="minor"/>
    </font>
    <font>
      <sz val="11"/>
      <color theme="2" tint="-0.89999084444715716"/>
      <name val="Calibri"/>
      <family val="2"/>
      <scheme val="minor"/>
    </font>
    <font>
      <b/>
      <sz val="20"/>
      <color rgb="FFFFFF00"/>
      <name val="Lucida Bright"/>
      <family val="1"/>
    </font>
    <font>
      <b/>
      <sz val="22"/>
      <color rgb="FFFFFF00"/>
      <name val="Lucida Bright"/>
      <family val="1"/>
    </font>
    <font>
      <b/>
      <sz val="22"/>
      <color rgb="FFFFC000"/>
      <name val="Calibri"/>
      <family val="2"/>
      <scheme val="minor"/>
    </font>
    <font>
      <b/>
      <sz val="20"/>
      <color rgb="FFC00000"/>
      <name val="Lucida Bright"/>
      <family val="1"/>
    </font>
    <font>
      <b/>
      <sz val="20"/>
      <color theme="1"/>
      <name val="Calibri"/>
      <family val="2"/>
      <scheme val="minor"/>
    </font>
    <font>
      <b/>
      <sz val="20"/>
      <color theme="3" tint="-0.499984740745262"/>
      <name val="Lucida Bright"/>
      <family val="1"/>
    </font>
    <font>
      <sz val="20"/>
      <color theme="1"/>
      <name val="Lucida Bright"/>
      <family val="1"/>
    </font>
    <font>
      <sz val="26"/>
      <color theme="1"/>
      <name val="Lucida Bright"/>
      <family val="1"/>
    </font>
    <font>
      <i/>
      <sz val="11"/>
      <color theme="1"/>
      <name val="Calibri"/>
      <family val="2"/>
      <scheme val="minor"/>
    </font>
    <font>
      <sz val="8"/>
      <color theme="2"/>
      <name val="Lucida Bright"/>
      <family val="1"/>
    </font>
    <font>
      <sz val="22"/>
      <color rgb="FFFFFF00"/>
      <name val="Calibri"/>
      <family val="2"/>
      <scheme val="minor"/>
    </font>
    <font>
      <sz val="9"/>
      <color indexed="81"/>
      <name val="Tahoma"/>
      <family val="2"/>
    </font>
    <font>
      <b/>
      <sz val="9"/>
      <color indexed="81"/>
      <name val="Tahoma"/>
      <family val="2"/>
    </font>
    <font>
      <sz val="22"/>
      <color theme="1"/>
      <name val="Calibri"/>
      <family val="2"/>
      <scheme val="minor"/>
    </font>
    <font>
      <sz val="24"/>
      <color theme="1"/>
      <name val="Calibri"/>
      <family val="2"/>
      <scheme val="minor"/>
    </font>
    <font>
      <b/>
      <sz val="22"/>
      <color theme="1"/>
      <name val="Lucida Bright"/>
      <family val="1"/>
    </font>
    <font>
      <sz val="26"/>
      <color theme="1"/>
      <name val="Calibri"/>
      <family val="2"/>
      <scheme val="minor"/>
    </font>
    <font>
      <b/>
      <sz val="10"/>
      <color theme="0"/>
      <name val="Arial"/>
      <family val="2"/>
    </font>
    <font>
      <b/>
      <sz val="10"/>
      <color theme="0"/>
      <name val="Calibri"/>
      <family val="2"/>
    </font>
    <font>
      <b/>
      <sz val="24"/>
      <color rgb="FF002060"/>
      <name val="Calibri"/>
      <family val="2"/>
      <scheme val="minor"/>
    </font>
    <font>
      <sz val="20"/>
      <color rgb="FFFFFF00"/>
      <name val="Calibri"/>
      <family val="2"/>
      <scheme val="minor"/>
    </font>
    <font>
      <sz val="20"/>
      <color rgb="FFFFFF00"/>
      <name val="Lucida Bright"/>
      <family val="1"/>
    </font>
  </fonts>
  <fills count="20">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2" tint="-9.9948118533890809E-2"/>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8"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169">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4" borderId="0" xfId="0" applyFont="1" applyFill="1"/>
    <xf numFmtId="0" fontId="0" fillId="2" borderId="0" xfId="0" applyFill="1"/>
    <xf numFmtId="2" fontId="0" fillId="2" borderId="0" xfId="0" applyNumberFormat="1" applyFill="1"/>
    <xf numFmtId="0" fontId="5" fillId="4" borderId="0" xfId="0" applyFont="1" applyFill="1"/>
    <xf numFmtId="0" fontId="7" fillId="2" borderId="0" xfId="0" applyFont="1" applyFill="1" applyAlignment="1">
      <alignment horizontal="center" vertical="center"/>
    </xf>
    <xf numFmtId="0" fontId="0" fillId="9" borderId="0" xfId="0" applyFill="1"/>
    <xf numFmtId="0" fontId="3" fillId="2" borderId="0" xfId="0" applyFont="1" applyFill="1" applyAlignment="1">
      <alignment horizontal="right"/>
    </xf>
    <xf numFmtId="0" fontId="3" fillId="2" borderId="0" xfId="0" applyFont="1" applyFill="1"/>
    <xf numFmtId="0" fontId="3" fillId="9" borderId="0" xfId="0" applyFont="1" applyFill="1"/>
    <xf numFmtId="0" fontId="10" fillId="2" borderId="0" xfId="0" applyFont="1" applyFill="1"/>
    <xf numFmtId="0" fontId="14" fillId="2" borderId="0" xfId="0" applyFont="1" applyFill="1"/>
    <xf numFmtId="0" fontId="12" fillId="2" borderId="0" xfId="0" applyFont="1" applyFill="1"/>
    <xf numFmtId="0" fontId="7" fillId="2" borderId="0" xfId="0" applyFont="1" applyFill="1"/>
    <xf numFmtId="0" fontId="15" fillId="2" borderId="0" xfId="0" applyFont="1" applyFill="1" applyAlignment="1">
      <alignment horizontal="center" vertical="center"/>
    </xf>
    <xf numFmtId="0" fontId="16" fillId="2" borderId="0" xfId="0" applyFont="1" applyFill="1" applyAlignment="1">
      <alignment horizontal="center"/>
    </xf>
    <xf numFmtId="0" fontId="0" fillId="8" borderId="0" xfId="0" applyFill="1" applyAlignment="1">
      <alignment horizontal="left"/>
    </xf>
    <xf numFmtId="0" fontId="0" fillId="8" borderId="0" xfId="0" applyFill="1"/>
    <xf numFmtId="0" fontId="20" fillId="13" borderId="1" xfId="0" applyFont="1" applyFill="1" applyBorder="1" applyAlignment="1">
      <alignment horizontal="center" vertical="center"/>
    </xf>
    <xf numFmtId="0" fontId="23" fillId="6" borderId="1" xfId="0" applyFont="1" applyFill="1" applyBorder="1" applyAlignment="1" applyProtection="1">
      <alignment horizontal="center" vertical="center"/>
      <protection locked="0"/>
    </xf>
    <xf numFmtId="0" fontId="25" fillId="8" borderId="0" xfId="0" applyFont="1" applyFill="1"/>
    <xf numFmtId="0" fontId="1" fillId="8" borderId="0" xfId="0" applyFont="1" applyFill="1"/>
    <xf numFmtId="0" fontId="20" fillId="7" borderId="1" xfId="0" applyFont="1" applyFill="1" applyBorder="1" applyAlignment="1">
      <alignment horizontal="center" vertical="center"/>
    </xf>
    <xf numFmtId="0" fontId="26" fillId="2" borderId="1" xfId="0" applyFont="1" applyFill="1" applyBorder="1"/>
    <xf numFmtId="164" fontId="20" fillId="13" borderId="1" xfId="0" applyNumberFormat="1" applyFont="1" applyFill="1" applyBorder="1" applyAlignment="1">
      <alignment horizontal="center" vertical="center"/>
    </xf>
    <xf numFmtId="0" fontId="20" fillId="8" borderId="0" xfId="0" applyFont="1" applyFill="1" applyAlignment="1">
      <alignment horizontal="right"/>
    </xf>
    <xf numFmtId="0" fontId="26" fillId="8" borderId="0" xfId="0" applyFont="1" applyFill="1"/>
    <xf numFmtId="164" fontId="0" fillId="8" borderId="5" xfId="0" applyNumberFormat="1" applyFill="1" applyBorder="1" applyAlignment="1">
      <alignment horizontal="center" vertical="center"/>
    </xf>
    <xf numFmtId="164" fontId="20" fillId="3" borderId="1" xfId="0" applyNumberFormat="1" applyFont="1" applyFill="1" applyBorder="1" applyAlignment="1">
      <alignment horizontal="center" vertical="center"/>
    </xf>
    <xf numFmtId="0" fontId="27" fillId="6" borderId="1" xfId="0" applyFont="1" applyFill="1" applyBorder="1" applyAlignment="1" applyProtection="1">
      <alignment horizontal="center" vertical="center"/>
      <protection locked="0"/>
    </xf>
    <xf numFmtId="0" fontId="28" fillId="8" borderId="0" xfId="0" applyFont="1" applyFill="1"/>
    <xf numFmtId="0" fontId="29" fillId="11" borderId="0" xfId="0" applyFont="1" applyFill="1" applyAlignment="1">
      <alignment horizontal="center" vertical="center"/>
    </xf>
    <xf numFmtId="0" fontId="0" fillId="8" borderId="1" xfId="0" applyFill="1" applyBorder="1"/>
    <xf numFmtId="0" fontId="20" fillId="8" borderId="1" xfId="0" applyFont="1" applyFill="1" applyBorder="1"/>
    <xf numFmtId="1" fontId="20" fillId="14" borderId="0" xfId="0" applyNumberFormat="1" applyFont="1" applyFill="1" applyAlignment="1">
      <alignment horizontal="center" vertical="center"/>
    </xf>
    <xf numFmtId="0" fontId="30" fillId="7" borderId="1" xfId="0" applyFont="1" applyFill="1" applyBorder="1" applyAlignment="1">
      <alignment horizontal="center" vertical="center"/>
    </xf>
    <xf numFmtId="0" fontId="30" fillId="8" borderId="1" xfId="0" applyFont="1" applyFill="1" applyBorder="1" applyAlignment="1">
      <alignment horizontal="center" vertical="center"/>
    </xf>
    <xf numFmtId="0" fontId="32" fillId="15" borderId="0" xfId="0" applyFont="1" applyFill="1"/>
    <xf numFmtId="0" fontId="32" fillId="16" borderId="0" xfId="0" applyFont="1" applyFill="1"/>
    <xf numFmtId="0" fontId="32" fillId="8" borderId="0" xfId="0" applyFont="1" applyFill="1"/>
    <xf numFmtId="2" fontId="30" fillId="8" borderId="1" xfId="0" applyNumberFormat="1" applyFont="1" applyFill="1" applyBorder="1" applyAlignment="1">
      <alignment horizontal="center" vertical="center"/>
    </xf>
    <xf numFmtId="0" fontId="33" fillId="8" borderId="1" xfId="0" applyFont="1" applyFill="1" applyBorder="1"/>
    <xf numFmtId="1" fontId="32" fillId="6" borderId="0" xfId="0" applyNumberFormat="1" applyFont="1" applyFill="1" applyAlignment="1">
      <alignment horizontal="center" vertical="center"/>
    </xf>
    <xf numFmtId="2" fontId="32" fillId="15" borderId="1" xfId="0" applyNumberFormat="1" applyFont="1" applyFill="1" applyBorder="1" applyAlignment="1">
      <alignment horizontal="center" vertical="center"/>
    </xf>
    <xf numFmtId="2" fontId="32" fillId="8" borderId="0" xfId="0" applyNumberFormat="1" applyFont="1" applyFill="1" applyAlignment="1">
      <alignment horizontal="center" vertical="center"/>
    </xf>
    <xf numFmtId="0" fontId="32" fillId="15" borderId="1" xfId="0" applyFont="1" applyFill="1" applyBorder="1"/>
    <xf numFmtId="0" fontId="34" fillId="11" borderId="0" xfId="0" applyFont="1" applyFill="1" applyAlignment="1">
      <alignment horizontal="center" vertical="center"/>
    </xf>
    <xf numFmtId="164" fontId="32" fillId="6" borderId="0" xfId="0" applyNumberFormat="1" applyFont="1" applyFill="1" applyAlignment="1">
      <alignment horizontal="center" vertical="center"/>
    </xf>
    <xf numFmtId="164" fontId="35" fillId="7" borderId="0" xfId="0" applyNumberFormat="1" applyFont="1" applyFill="1" applyAlignment="1">
      <alignment horizontal="center" vertical="center"/>
    </xf>
    <xf numFmtId="0" fontId="0" fillId="8" borderId="0" xfId="0" applyFill="1" applyAlignment="1">
      <alignment horizontal="center" vertical="center"/>
    </xf>
    <xf numFmtId="2" fontId="20" fillId="15" borderId="1" xfId="0" applyNumberFormat="1" applyFont="1" applyFill="1" applyBorder="1" applyAlignment="1">
      <alignment horizontal="center" vertical="center"/>
    </xf>
    <xf numFmtId="0" fontId="36" fillId="8" borderId="0" xfId="0" applyFont="1" applyFill="1" applyAlignment="1">
      <alignment horizontal="center"/>
    </xf>
    <xf numFmtId="164" fontId="33" fillId="8" borderId="1" xfId="0" applyNumberFormat="1" applyFont="1" applyFill="1" applyBorder="1"/>
    <xf numFmtId="0" fontId="37" fillId="7" borderId="1" xfId="0" applyFont="1" applyFill="1" applyBorder="1" applyAlignment="1">
      <alignment horizontal="center" vertical="center"/>
    </xf>
    <xf numFmtId="164" fontId="38" fillId="6" borderId="1" xfId="0" applyNumberFormat="1" applyFont="1" applyFill="1" applyBorder="1" applyAlignment="1" applyProtection="1">
      <alignment horizontal="center" vertical="center"/>
      <protection locked="0"/>
    </xf>
    <xf numFmtId="0" fontId="36" fillId="8" borderId="0" xfId="0" applyFont="1" applyFill="1" applyAlignment="1">
      <alignment horizontal="center" vertical="center"/>
    </xf>
    <xf numFmtId="0" fontId="37" fillId="8" borderId="0" xfId="0" applyFont="1" applyFill="1" applyAlignment="1">
      <alignment horizontal="right"/>
    </xf>
    <xf numFmtId="0" fontId="37" fillId="8" borderId="0" xfId="0" applyFont="1" applyFill="1" applyAlignment="1">
      <alignment horizontal="left"/>
    </xf>
    <xf numFmtId="164" fontId="37" fillId="8" borderId="5" xfId="0" applyNumberFormat="1" applyFont="1" applyFill="1" applyBorder="1" applyAlignment="1">
      <alignment horizontal="center" vertical="center"/>
    </xf>
    <xf numFmtId="164" fontId="37" fillId="13" borderId="1" xfId="0" applyNumberFormat="1" applyFont="1" applyFill="1" applyBorder="1" applyAlignment="1">
      <alignment horizontal="center"/>
    </xf>
    <xf numFmtId="164" fontId="37" fillId="8" borderId="5" xfId="0" applyNumberFormat="1" applyFont="1" applyFill="1" applyBorder="1" applyAlignment="1">
      <alignment horizontal="center"/>
    </xf>
    <xf numFmtId="164" fontId="38" fillId="6" borderId="1" xfId="0" applyNumberFormat="1" applyFont="1" applyFill="1" applyBorder="1" applyAlignment="1">
      <alignment horizontal="center"/>
    </xf>
    <xf numFmtId="2" fontId="35" fillId="7" borderId="1" xfId="0" applyNumberFormat="1" applyFont="1" applyFill="1" applyBorder="1" applyAlignment="1">
      <alignment horizontal="center" vertical="center"/>
    </xf>
    <xf numFmtId="0" fontId="32" fillId="6" borderId="1" xfId="0" applyFont="1" applyFill="1" applyBorder="1" applyAlignment="1">
      <alignment horizontal="right" vertical="center"/>
    </xf>
    <xf numFmtId="164" fontId="20" fillId="13" borderId="1" xfId="0" applyNumberFormat="1" applyFont="1" applyFill="1" applyBorder="1" applyAlignment="1">
      <alignment horizontal="center"/>
    </xf>
    <xf numFmtId="0" fontId="39" fillId="8" borderId="0" xfId="0" applyFont="1" applyFill="1"/>
    <xf numFmtId="0" fontId="3" fillId="3" borderId="0" xfId="0" applyFont="1" applyFill="1" applyAlignment="1">
      <alignment horizontal="left" vertical="center"/>
    </xf>
    <xf numFmtId="1" fontId="23" fillId="6" borderId="1" xfId="0" applyNumberFormat="1" applyFont="1" applyFill="1" applyBorder="1" applyAlignment="1" applyProtection="1">
      <alignment horizontal="center" vertical="center"/>
      <protection locked="0"/>
    </xf>
    <xf numFmtId="0" fontId="4" fillId="2" borderId="0" xfId="0" applyFont="1" applyFill="1"/>
    <xf numFmtId="0" fontId="41" fillId="2" borderId="0" xfId="0" applyFont="1" applyFill="1" applyAlignment="1">
      <alignment horizontal="center" vertical="top" wrapText="1"/>
    </xf>
    <xf numFmtId="0" fontId="45" fillId="17" borderId="1" xfId="0" applyFont="1" applyFill="1" applyBorder="1" applyAlignment="1">
      <alignment horizontal="center"/>
    </xf>
    <xf numFmtId="164" fontId="7" fillId="3" borderId="1" xfId="0" applyNumberFormat="1" applyFont="1" applyFill="1" applyBorder="1" applyAlignment="1">
      <alignment horizontal="center" vertical="center"/>
    </xf>
    <xf numFmtId="2" fontId="7" fillId="7" borderId="1" xfId="0" applyNumberFormat="1" applyFont="1" applyFill="1" applyBorder="1" applyAlignment="1">
      <alignment horizontal="center" vertical="center"/>
    </xf>
    <xf numFmtId="2" fontId="7" fillId="18" borderId="1" xfId="0" applyNumberFormat="1" applyFont="1" applyFill="1" applyBorder="1" applyAlignment="1">
      <alignment horizontal="center" vertical="center"/>
    </xf>
    <xf numFmtId="164" fontId="43" fillId="6" borderId="1" xfId="0" applyNumberFormat="1" applyFont="1" applyFill="1" applyBorder="1" applyAlignment="1">
      <alignment horizontal="center" vertical="center"/>
    </xf>
    <xf numFmtId="164" fontId="46" fillId="3" borderId="1" xfId="0" applyNumberFormat="1" applyFont="1" applyFill="1" applyBorder="1" applyAlignment="1">
      <alignment horizontal="center" vertical="center"/>
    </xf>
    <xf numFmtId="2" fontId="47" fillId="2" borderId="0" xfId="0" applyNumberFormat="1" applyFont="1" applyFill="1" applyAlignment="1">
      <alignment horizontal="center" vertical="center"/>
    </xf>
    <xf numFmtId="164" fontId="48" fillId="3" borderId="1" xfId="0" applyNumberFormat="1" applyFont="1" applyFill="1" applyBorder="1" applyAlignment="1">
      <alignment horizontal="center" vertical="center"/>
    </xf>
    <xf numFmtId="0" fontId="49" fillId="2" borderId="0" xfId="0" applyFont="1" applyFill="1"/>
    <xf numFmtId="0" fontId="50" fillId="2" borderId="0" xfId="0" applyFont="1" applyFill="1" applyProtection="1">
      <protection locked="0"/>
    </xf>
    <xf numFmtId="0" fontId="49" fillId="3" borderId="1"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51" fillId="0" borderId="6" xfId="0" applyFont="1" applyBorder="1" applyAlignment="1">
      <alignment horizontal="center" vertical="center"/>
    </xf>
    <xf numFmtId="0" fontId="49" fillId="2" borderId="1" xfId="0" applyFont="1" applyFill="1" applyBorder="1" applyAlignment="1" applyProtection="1">
      <alignment horizontal="center" vertical="center"/>
      <protection locked="0"/>
    </xf>
    <xf numFmtId="0" fontId="0" fillId="0" borderId="6" xfId="0" applyBorder="1" applyAlignment="1">
      <alignment horizontal="center" vertical="center"/>
    </xf>
    <xf numFmtId="164" fontId="43" fillId="5" borderId="6" xfId="0" applyNumberFormat="1" applyFont="1" applyFill="1" applyBorder="1" applyAlignment="1">
      <alignment horizontal="center" vertical="center"/>
    </xf>
    <xf numFmtId="0" fontId="4" fillId="2" borderId="0" xfId="0" applyFont="1" applyFill="1" applyProtection="1">
      <protection locked="0"/>
    </xf>
    <xf numFmtId="0" fontId="0" fillId="2" borderId="0" xfId="0" applyFill="1" applyAlignment="1">
      <alignment horizontal="center" vertical="center"/>
    </xf>
    <xf numFmtId="0" fontId="0" fillId="0" borderId="7" xfId="0" applyBorder="1"/>
    <xf numFmtId="0" fontId="51" fillId="0" borderId="8" xfId="0" applyFont="1" applyBorder="1" applyAlignment="1">
      <alignment horizontal="center"/>
    </xf>
    <xf numFmtId="0" fontId="51" fillId="0" borderId="8" xfId="0" applyFont="1" applyBorder="1" applyAlignment="1">
      <alignment horizontal="centerContinuous"/>
    </xf>
    <xf numFmtId="0" fontId="49" fillId="2" borderId="1" xfId="0" applyFont="1" applyFill="1" applyBorder="1" applyAlignment="1">
      <alignment horizontal="center" vertical="center"/>
    </xf>
    <xf numFmtId="0" fontId="49" fillId="0" borderId="1" xfId="0" applyFont="1" applyBorder="1" applyAlignment="1">
      <alignment horizontal="center" vertical="center"/>
    </xf>
    <xf numFmtId="2" fontId="49" fillId="0" borderId="1" xfId="0" applyNumberFormat="1" applyFont="1" applyBorder="1" applyAlignment="1">
      <alignment horizontal="center" vertical="center"/>
    </xf>
    <xf numFmtId="0" fontId="7" fillId="3" borderId="1" xfId="0" applyFont="1" applyFill="1" applyBorder="1"/>
    <xf numFmtId="0" fontId="7" fillId="3" borderId="1" xfId="0" applyFont="1" applyFill="1" applyBorder="1" applyAlignment="1">
      <alignment horizontal="center" vertical="center"/>
    </xf>
    <xf numFmtId="0" fontId="52" fillId="2" borderId="0" xfId="0" applyFont="1" applyFill="1" applyAlignment="1" applyProtection="1">
      <alignment horizontal="center" vertical="center"/>
      <protection locked="0"/>
    </xf>
    <xf numFmtId="2" fontId="52" fillId="2" borderId="0" xfId="0" applyNumberFormat="1" applyFont="1" applyFill="1" applyAlignment="1" applyProtection="1">
      <alignment horizontal="center" vertical="center"/>
      <protection locked="0"/>
    </xf>
    <xf numFmtId="0" fontId="57" fillId="9" borderId="0" xfId="0" applyFont="1" applyFill="1" applyAlignment="1">
      <alignment horizontal="center" vertical="center"/>
    </xf>
    <xf numFmtId="1" fontId="60" fillId="14" borderId="0" xfId="0" applyNumberFormat="1" applyFont="1" applyFill="1" applyAlignment="1">
      <alignment horizontal="center" vertical="center"/>
    </xf>
    <xf numFmtId="0" fontId="60" fillId="19"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6" fontId="3" fillId="8" borderId="1" xfId="0" applyNumberFormat="1" applyFont="1" applyFill="1" applyBorder="1" applyAlignment="1">
      <alignment horizontal="center" vertical="center"/>
    </xf>
    <xf numFmtId="0" fontId="7" fillId="8" borderId="1" xfId="0" applyFont="1" applyFill="1" applyBorder="1" applyAlignment="1">
      <alignment horizontal="center" vertical="center" wrapText="1"/>
    </xf>
    <xf numFmtId="6" fontId="49" fillId="8" borderId="1" xfId="0" applyNumberFormat="1" applyFont="1" applyFill="1" applyBorder="1" applyAlignment="1">
      <alignment horizontal="center" vertical="center" wrapText="1"/>
    </xf>
    <xf numFmtId="38" fontId="49" fillId="8" borderId="1" xfId="0" applyNumberFormat="1" applyFont="1" applyFill="1" applyBorder="1" applyAlignment="1">
      <alignment horizontal="center" vertical="center"/>
    </xf>
    <xf numFmtId="165" fontId="53" fillId="5" borderId="1" xfId="0" applyNumberFormat="1" applyFont="1" applyFill="1" applyBorder="1" applyAlignment="1">
      <alignment horizontal="center" vertical="center"/>
    </xf>
    <xf numFmtId="165" fontId="7" fillId="8" borderId="1" xfId="0" applyNumberFormat="1" applyFont="1" applyFill="1" applyBorder="1" applyAlignment="1">
      <alignment horizontal="center" vertical="center"/>
    </xf>
    <xf numFmtId="165" fontId="7" fillId="8" borderId="2" xfId="0" applyNumberFormat="1" applyFont="1" applyFill="1" applyBorder="1" applyAlignment="1">
      <alignment horizontal="center" vertical="center"/>
    </xf>
    <xf numFmtId="165" fontId="56" fillId="7" borderId="1" xfId="0" applyNumberFormat="1" applyFont="1" applyFill="1" applyBorder="1" applyAlignment="1">
      <alignment horizontal="center"/>
    </xf>
    <xf numFmtId="0" fontId="49" fillId="8" borderId="1" xfId="0" applyFont="1" applyFill="1" applyBorder="1" applyAlignment="1">
      <alignment horizontal="center" vertical="center" wrapText="1"/>
    </xf>
    <xf numFmtId="0" fontId="49" fillId="8" borderId="1" xfId="0" applyFont="1" applyFill="1" applyBorder="1" applyAlignment="1">
      <alignment horizontal="center" vertical="center"/>
    </xf>
    <xf numFmtId="6" fontId="49" fillId="8" borderId="1" xfId="0" applyNumberFormat="1" applyFont="1" applyFill="1" applyBorder="1" applyAlignment="1">
      <alignment horizontal="center" vertical="center"/>
    </xf>
    <xf numFmtId="2" fontId="64" fillId="5" borderId="1" xfId="0" applyNumberFormat="1" applyFont="1" applyFill="1" applyBorder="1" applyAlignment="1">
      <alignment horizontal="center" vertical="center"/>
    </xf>
    <xf numFmtId="0" fontId="6" fillId="4" borderId="0" xfId="0" applyFont="1" applyFill="1" applyAlignment="1">
      <alignment horizontal="center" vertical="center"/>
    </xf>
    <xf numFmtId="0" fontId="0" fillId="8" borderId="0" xfId="0" applyFill="1" applyAlignment="1">
      <alignment horizontal="center"/>
    </xf>
    <xf numFmtId="0" fontId="17" fillId="10" borderId="0" xfId="0" applyFont="1" applyFill="1" applyAlignment="1">
      <alignment horizontal="center" vertical="center"/>
    </xf>
    <xf numFmtId="0" fontId="18" fillId="11" borderId="0" xfId="0" applyFont="1" applyFill="1" applyAlignment="1">
      <alignment horizontal="center" vertical="center"/>
    </xf>
    <xf numFmtId="0" fontId="19" fillId="12" borderId="2" xfId="0" applyFont="1" applyFill="1" applyBorder="1" applyAlignment="1">
      <alignment horizontal="center" vertical="center"/>
    </xf>
    <xf numFmtId="0" fontId="19" fillId="12" borderId="3"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0" fillId="8" borderId="4" xfId="0" applyFill="1" applyBorder="1" applyAlignment="1">
      <alignment horizontal="left"/>
    </xf>
    <xf numFmtId="0" fontId="0" fillId="8" borderId="0" xfId="0" applyFill="1" applyAlignment="1">
      <alignment horizontal="left"/>
    </xf>
    <xf numFmtId="0" fontId="37" fillId="2" borderId="1" xfId="0" applyFont="1" applyFill="1" applyBorder="1" applyAlignment="1">
      <alignment horizontal="left"/>
    </xf>
    <xf numFmtId="0" fontId="29" fillId="11" borderId="0" xfId="0" applyFont="1" applyFill="1" applyAlignment="1">
      <alignment horizontal="center"/>
    </xf>
    <xf numFmtId="0" fontId="63" fillId="5" borderId="0" xfId="0" applyFont="1" applyFill="1" applyAlignment="1">
      <alignment horizontal="center" vertical="center"/>
    </xf>
    <xf numFmtId="0" fontId="0" fillId="2" borderId="0" xfId="0" applyFill="1" applyAlignment="1">
      <alignment horizontal="center"/>
    </xf>
    <xf numFmtId="0" fontId="53" fillId="5" borderId="0" xfId="0" applyFont="1" applyFill="1" applyAlignment="1">
      <alignment horizontal="center"/>
    </xf>
    <xf numFmtId="165" fontId="13" fillId="6" borderId="0" xfId="0" applyNumberFormat="1" applyFont="1" applyFill="1" applyAlignment="1">
      <alignment horizontal="center" vertical="center"/>
    </xf>
    <xf numFmtId="4" fontId="13" fillId="6" borderId="0" xfId="0" applyNumberFormat="1" applyFont="1" applyFill="1" applyAlignment="1">
      <alignment horizontal="center" vertical="center"/>
    </xf>
    <xf numFmtId="0" fontId="42" fillId="8" borderId="9" xfId="0" applyFont="1" applyFill="1" applyBorder="1" applyAlignment="1">
      <alignment horizontal="center"/>
    </xf>
    <xf numFmtId="0" fontId="42" fillId="8" borderId="14" xfId="0" applyFont="1" applyFill="1" applyBorder="1" applyAlignment="1">
      <alignment horizontal="center"/>
    </xf>
    <xf numFmtId="0" fontId="42" fillId="8" borderId="10" xfId="0" applyFont="1" applyFill="1" applyBorder="1" applyAlignment="1">
      <alignment horizontal="center"/>
    </xf>
    <xf numFmtId="0" fontId="42" fillId="8" borderId="4" xfId="0" applyFont="1" applyFill="1" applyBorder="1" applyAlignment="1">
      <alignment horizontal="center"/>
    </xf>
    <xf numFmtId="0" fontId="42" fillId="8" borderId="0" xfId="0" applyFont="1" applyFill="1" applyAlignment="1">
      <alignment horizontal="center"/>
    </xf>
    <xf numFmtId="0" fontId="42" fillId="8" borderId="11" xfId="0" applyFont="1" applyFill="1" applyBorder="1" applyAlignment="1">
      <alignment horizontal="center"/>
    </xf>
    <xf numFmtId="0" fontId="42" fillId="8" borderId="12" xfId="0" applyFont="1" applyFill="1" applyBorder="1" applyAlignment="1">
      <alignment horizontal="center"/>
    </xf>
    <xf numFmtId="0" fontId="42" fillId="8" borderId="15" xfId="0" applyFont="1" applyFill="1" applyBorder="1" applyAlignment="1">
      <alignment horizontal="center"/>
    </xf>
    <xf numFmtId="0" fontId="42" fillId="8" borderId="13" xfId="0" applyFont="1" applyFill="1" applyBorder="1" applyAlignment="1">
      <alignment horizontal="center"/>
    </xf>
    <xf numFmtId="0" fontId="59" fillId="9" borderId="0" xfId="0" applyFont="1" applyFill="1" applyAlignment="1">
      <alignment horizontal="center" vertical="center"/>
    </xf>
    <xf numFmtId="0" fontId="58" fillId="7" borderId="9" xfId="0" applyFont="1" applyFill="1" applyBorder="1" applyAlignment="1">
      <alignment horizontal="center" vertical="center"/>
    </xf>
    <xf numFmtId="0" fontId="58" fillId="7" borderId="10" xfId="0" applyFont="1" applyFill="1" applyBorder="1" applyAlignment="1">
      <alignment horizontal="center" vertical="center"/>
    </xf>
    <xf numFmtId="0" fontId="58" fillId="7" borderId="4" xfId="0" applyFont="1" applyFill="1" applyBorder="1" applyAlignment="1">
      <alignment horizontal="center" vertical="center"/>
    </xf>
    <xf numFmtId="0" fontId="58" fillId="7" borderId="11" xfId="0" applyFont="1" applyFill="1" applyBorder="1" applyAlignment="1">
      <alignment horizontal="center" vertical="center"/>
    </xf>
    <xf numFmtId="0" fontId="58" fillId="7" borderId="12" xfId="0" applyFont="1" applyFill="1" applyBorder="1" applyAlignment="1">
      <alignment horizontal="center" vertical="center"/>
    </xf>
    <xf numFmtId="0" fontId="58" fillId="7" borderId="13" xfId="0" applyFont="1" applyFill="1" applyBorder="1" applyAlignment="1">
      <alignment horizontal="center" vertical="center"/>
    </xf>
    <xf numFmtId="0" fontId="43" fillId="5" borderId="0" xfId="0" applyFont="1" applyFill="1" applyAlignment="1">
      <alignment horizontal="right" vertical="center"/>
    </xf>
    <xf numFmtId="0" fontId="44" fillId="5" borderId="0" xfId="0" applyFont="1" applyFill="1" applyAlignment="1">
      <alignment horizontal="left" vertical="center"/>
    </xf>
    <xf numFmtId="164" fontId="58" fillId="7" borderId="9" xfId="0" applyNumberFormat="1" applyFont="1" applyFill="1" applyBorder="1" applyAlignment="1">
      <alignment horizontal="center" vertical="center"/>
    </xf>
    <xf numFmtId="164" fontId="58" fillId="7" borderId="10" xfId="0" applyNumberFormat="1" applyFont="1" applyFill="1" applyBorder="1" applyAlignment="1">
      <alignment horizontal="center" vertical="center"/>
    </xf>
    <xf numFmtId="164" fontId="58" fillId="7" borderId="4" xfId="0" applyNumberFormat="1" applyFont="1" applyFill="1" applyBorder="1" applyAlignment="1">
      <alignment horizontal="center" vertical="center"/>
    </xf>
    <xf numFmtId="164" fontId="58" fillId="7" borderId="11" xfId="0" applyNumberFormat="1" applyFont="1" applyFill="1" applyBorder="1" applyAlignment="1">
      <alignment horizontal="center" vertical="center"/>
    </xf>
    <xf numFmtId="164" fontId="58" fillId="7" borderId="12" xfId="0" applyNumberFormat="1" applyFont="1" applyFill="1" applyBorder="1" applyAlignment="1">
      <alignment horizontal="center" vertical="center"/>
    </xf>
    <xf numFmtId="164" fontId="58" fillId="7" borderId="13" xfId="0" applyNumberFormat="1" applyFont="1" applyFill="1" applyBorder="1" applyAlignment="1">
      <alignment horizontal="center" vertical="center"/>
    </xf>
    <xf numFmtId="164" fontId="8" fillId="5" borderId="0" xfId="0" applyNumberFormat="1" applyFont="1" applyFill="1" applyAlignment="1" applyProtection="1">
      <alignment horizontal="center" vertical="center"/>
      <protection locked="0"/>
    </xf>
    <xf numFmtId="2" fontId="8" fillId="5" borderId="0" xfId="0" applyNumberFormat="1" applyFont="1" applyFill="1" applyAlignment="1" applyProtection="1">
      <alignment horizontal="center" vertical="center"/>
      <protection locked="0"/>
    </xf>
    <xf numFmtId="164" fontId="9" fillId="5" borderId="0" xfId="0" applyNumberFormat="1" applyFont="1" applyFill="1" applyAlignment="1">
      <alignment horizontal="center" vertical="center"/>
    </xf>
    <xf numFmtId="164" fontId="62" fillId="3" borderId="9" xfId="0" applyNumberFormat="1" applyFont="1" applyFill="1" applyBorder="1" applyAlignment="1">
      <alignment horizontal="center" vertical="center"/>
    </xf>
    <xf numFmtId="164" fontId="62" fillId="3" borderId="10" xfId="0" applyNumberFormat="1" applyFont="1" applyFill="1" applyBorder="1" applyAlignment="1">
      <alignment horizontal="center" vertical="center"/>
    </xf>
    <xf numFmtId="164" fontId="62" fillId="3" borderId="12" xfId="0" applyNumberFormat="1" applyFont="1" applyFill="1" applyBorder="1" applyAlignment="1">
      <alignment horizontal="center" vertical="center"/>
    </xf>
    <xf numFmtId="164" fontId="62" fillId="3" borderId="1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Value</a:t>
            </a:r>
            <a:r>
              <a:rPr lang="en-US" b="1" baseline="0"/>
              <a:t> Calculations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rendlineLbl>
          </c:trendline>
          <c:xVal>
            <c:numRef>
              <c:f>'CheckProblem 6 '!$C$44:$C$53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'CheckProblem 6 '!$D$44:$D$53</c:f>
              <c:numCache>
                <c:formatCode>0.00</c:formatCode>
                <c:ptCount val="10"/>
                <c:pt idx="0">
                  <c:v>23.1</c:v>
                </c:pt>
                <c:pt idx="1">
                  <c:v>21.3</c:v>
                </c:pt>
                <c:pt idx="2">
                  <c:v>27.4</c:v>
                </c:pt>
                <c:pt idx="3">
                  <c:v>34.6</c:v>
                </c:pt>
                <c:pt idx="4">
                  <c:v>33.799999999999997</c:v>
                </c:pt>
                <c:pt idx="5">
                  <c:v>43.2</c:v>
                </c:pt>
                <c:pt idx="6">
                  <c:v>59.5</c:v>
                </c:pt>
                <c:pt idx="7">
                  <c:v>64.400000000000006</c:v>
                </c:pt>
                <c:pt idx="8">
                  <c:v>74.2</c:v>
                </c:pt>
                <c:pt idx="9">
                  <c:v>99.3</c:v>
                </c:pt>
              </c:numCache>
            </c:numRef>
          </c:yVal>
          <c:smooth val="0"/>
          <c:extLst>
            <c:ext xmlns:c16="http://schemas.microsoft.com/office/drawing/2014/chart" uri="{C3380CC4-5D6E-409C-BE32-E72D297353CC}">
              <c16:uniqueId val="{00000001-228A-448F-B918-BC516CBBD611}"/>
            </c:ext>
          </c:extLst>
        </c:ser>
        <c:dLbls>
          <c:showLegendKey val="0"/>
          <c:showVal val="0"/>
          <c:showCatName val="0"/>
          <c:showSerName val="0"/>
          <c:showPercent val="0"/>
          <c:showBubbleSize val="0"/>
        </c:dLbls>
        <c:axId val="758139184"/>
        <c:axId val="1339062640"/>
      </c:scatterChart>
      <c:valAx>
        <c:axId val="758139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39062640"/>
        <c:crosses val="autoZero"/>
        <c:crossBetween val="midCat"/>
      </c:valAx>
      <c:valAx>
        <c:axId val="13390626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7581391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Value</a:t>
            </a:r>
            <a:r>
              <a:rPr lang="en-US" b="1" baseline="0"/>
              <a:t> Calculations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'Problem 6'!$C$44:$C$53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'Problem 6'!$D$44:$D$53</c:f>
              <c:numCache>
                <c:formatCode>0.00</c:formatCode>
                <c:ptCount val="10"/>
                <c:pt idx="0">
                  <c:v>23.1</c:v>
                </c:pt>
                <c:pt idx="1">
                  <c:v>21.3</c:v>
                </c:pt>
                <c:pt idx="2">
                  <c:v>27.4</c:v>
                </c:pt>
                <c:pt idx="3">
                  <c:v>34.6</c:v>
                </c:pt>
                <c:pt idx="4">
                  <c:v>33.799999999999997</c:v>
                </c:pt>
                <c:pt idx="5">
                  <c:v>43.2</c:v>
                </c:pt>
                <c:pt idx="6">
                  <c:v>59.5</c:v>
                </c:pt>
                <c:pt idx="7">
                  <c:v>64.400000000000006</c:v>
                </c:pt>
                <c:pt idx="8">
                  <c:v>74.2</c:v>
                </c:pt>
                <c:pt idx="9">
                  <c:v>99.3</c:v>
                </c:pt>
              </c:numCache>
            </c:numRef>
          </c:yVal>
          <c:smooth val="0"/>
          <c:extLst>
            <c:ext xmlns:c16="http://schemas.microsoft.com/office/drawing/2014/chart" uri="{C3380CC4-5D6E-409C-BE32-E72D297353CC}">
              <c16:uniqueId val="{00000000-0598-4B72-AE3D-0D04DF8AE4A4}"/>
            </c:ext>
          </c:extLst>
        </c:ser>
        <c:dLbls>
          <c:showLegendKey val="0"/>
          <c:showVal val="0"/>
          <c:showCatName val="0"/>
          <c:showSerName val="0"/>
          <c:showPercent val="0"/>
          <c:showBubbleSize val="0"/>
        </c:dLbls>
        <c:axId val="758139184"/>
        <c:axId val="1339062640"/>
      </c:scatterChart>
      <c:valAx>
        <c:axId val="758139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39062640"/>
        <c:crosses val="autoZero"/>
        <c:crossBetween val="midCat"/>
      </c:valAx>
      <c:valAx>
        <c:axId val="13390626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7581391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1.xml.rels><?xml version="1.0" encoding="UTF-8" standalone="yes"?>
<Relationships xmlns="http://schemas.openxmlformats.org/package/2006/relationships"><Relationship Id="rId2" Type="http://schemas.openxmlformats.org/officeDocument/2006/relationships/hyperlink" Target="#'CheckProblem 8 '!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3.xml.rels><?xml version="1.0" encoding="UTF-8" standalone="yes"?>
<Relationships xmlns="http://schemas.openxmlformats.org/package/2006/relationships"><Relationship Id="rId2" Type="http://schemas.openxmlformats.org/officeDocument/2006/relationships/hyperlink" Target="#'CheckProblem 7 '!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6'!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CheckProblem 6 '!A1"/><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7.xml.rels><?xml version="1.0" encoding="UTF-8" standalone="yes"?>
<Relationships xmlns="http://schemas.openxmlformats.org/package/2006/relationships"><Relationship Id="rId2" Type="http://schemas.openxmlformats.org/officeDocument/2006/relationships/hyperlink" Target="#'CheckProblem 5 '!A1"/><Relationship Id="rId1" Type="http://schemas.openxmlformats.org/officeDocument/2006/relationships/hyperlink" Target="#'Exam Content '!A1"/></Relationships>
</file>

<file path=xl/drawings/_rels/drawing18.xml.rels><?xml version="1.0" encoding="UTF-8" standalone="yes"?>
<Relationships xmlns="http://schemas.openxmlformats.org/package/2006/relationships"><Relationship Id="rId3" Type="http://schemas.openxmlformats.org/officeDocument/2006/relationships/hyperlink" Target="#'Two Channel'!A1"/><Relationship Id="rId2" Type="http://schemas.openxmlformats.org/officeDocument/2006/relationships/hyperlink" Target="#'1 channel'!A1"/><Relationship Id="rId1" Type="http://schemas.openxmlformats.org/officeDocument/2006/relationships/hyperlink" Target="#'Exam Content '!A1"/><Relationship Id="rId4" Type="http://schemas.openxmlformats.org/officeDocument/2006/relationships/hyperlink" Target="#'Check Problem 1'!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2'!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 Problem 3 '!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 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1'!A1"/></Relationships>
</file>

<file path=xl/drawings/_rels/drawing21.xml.rels><?xml version="1.0" encoding="UTF-8" standalone="yes"?>
<Relationships xmlns="http://schemas.openxmlformats.org/package/2006/relationships"><Relationship Id="rId3" Type="http://schemas.openxmlformats.org/officeDocument/2006/relationships/hyperlink" Target="#'Two Channel'!A1"/><Relationship Id="rId2" Type="http://schemas.openxmlformats.org/officeDocument/2006/relationships/hyperlink" Target="#'1 channel'!A1"/><Relationship Id="rId1" Type="http://schemas.openxmlformats.org/officeDocument/2006/relationships/hyperlink" Target="#'Problem 1'!A1"/></Relationships>
</file>

<file path=xl/drawings/_rels/drawing22.xml.rels><?xml version="1.0" encoding="UTF-8" standalone="yes"?>
<Relationships xmlns="http://schemas.openxmlformats.org/package/2006/relationships"><Relationship Id="rId2" Type="http://schemas.openxmlformats.org/officeDocument/2006/relationships/hyperlink" Target="#'Two Channel Problem 2'!A1"/><Relationship Id="rId1" Type="http://schemas.openxmlformats.org/officeDocument/2006/relationships/hyperlink" Target="#'Problem 2'!A1"/></Relationships>
</file>

<file path=xl/drawings/_rels/drawing23.xml.rels><?xml version="1.0" encoding="UTF-8" standalone="yes"?>
<Relationships xmlns="http://schemas.openxmlformats.org/package/2006/relationships"><Relationship Id="rId3" Type="http://schemas.openxmlformats.org/officeDocument/2006/relationships/hyperlink" Target="#'Two Channel Problem 2'!A1"/><Relationship Id="rId2" Type="http://schemas.openxmlformats.org/officeDocument/2006/relationships/hyperlink" Target="#'Check Problem 2'!A1"/><Relationship Id="rId1" Type="http://schemas.openxmlformats.org/officeDocument/2006/relationships/hyperlink" Target="#'Exam Content '!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5.xml.rels><?xml version="1.0" encoding="UTF-8" standalone="yes"?>
<Relationships xmlns="http://schemas.openxmlformats.org/package/2006/relationships"><Relationship Id="rId2" Type="http://schemas.openxmlformats.org/officeDocument/2006/relationships/hyperlink" Target="#'Check Problem 3'!A1"/><Relationship Id="rId1" Type="http://schemas.openxmlformats.org/officeDocument/2006/relationships/hyperlink" Target="#'Exam Content '!A1"/></Relationships>
</file>

<file path=xl/drawings/_rels/drawing26.xml.rels><?xml version="1.0" encoding="UTF-8" standalone="yes"?>
<Relationships xmlns="http://schemas.openxmlformats.org/package/2006/relationships"><Relationship Id="rId1" Type="http://schemas.openxmlformats.org/officeDocument/2006/relationships/hyperlink" Target="#' Problem 3 '!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8.xml.rels><?xml version="1.0" encoding="UTF-8" standalone="yes"?>
<Relationships xmlns="http://schemas.openxmlformats.org/package/2006/relationships"><Relationship Id="rId2" Type="http://schemas.openxmlformats.org/officeDocument/2006/relationships/hyperlink" Target="#'Check Problem 4'!A1"/><Relationship Id="rId1" Type="http://schemas.openxmlformats.org/officeDocument/2006/relationships/hyperlink" Target="#'Exam Content '!A1"/></Relationships>
</file>

<file path=xl/drawings/_rels/drawing29.xml.rels><?xml version="1.0" encoding="UTF-8" standalone="yes"?>
<Relationships xmlns="http://schemas.openxmlformats.org/package/2006/relationships"><Relationship Id="rId1" Type="http://schemas.openxmlformats.org/officeDocument/2006/relationships/hyperlink" Target="#' 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A1"/></Relationships>
</file>

<file path=xl/drawings/_rels/drawing4.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2'!A1"/></Relationships>
</file>

<file path=xl/drawings/_rels/drawing5.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1'!A1"/></Relationships>
</file>

<file path=xl/drawings/_rels/drawing6.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7.xml.rels><?xml version="1.0" encoding="UTF-8" standalone="yes"?>
<Relationships xmlns="http://schemas.openxmlformats.org/package/2006/relationships"><Relationship Id="rId2" Type="http://schemas.openxmlformats.org/officeDocument/2006/relationships/hyperlink" Target="#'CheckProblem 10 '!A1"/><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32660</xdr:colOff>
      <xdr:row>48</xdr:row>
      <xdr:rowOff>86179</xdr:rowOff>
    </xdr:from>
    <xdr:to>
      <xdr:col>21</xdr:col>
      <xdr:colOff>468089</xdr:colOff>
      <xdr:row>55</xdr:row>
      <xdr:rowOff>41275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615060" y="96111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365125</xdr:colOff>
      <xdr:row>25</xdr:row>
      <xdr:rowOff>41728</xdr:rowOff>
    </xdr:from>
    <xdr:to>
      <xdr:col>25</xdr:col>
      <xdr:colOff>238125</xdr:colOff>
      <xdr:row>45</xdr:row>
      <xdr:rowOff>165100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7832725" y="4486728"/>
          <a:ext cx="7962900" cy="367937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4 </a:t>
          </a:r>
        </a:p>
        <a:p>
          <a:pPr algn="ctr"/>
          <a:r>
            <a:rPr lang="en-US" sz="5400" b="1" baseline="0">
              <a:solidFill>
                <a:srgbClr val="C00000"/>
              </a:solidFill>
              <a:latin typeface="Lucida Bright" panose="02040602050505020304" pitchFamily="18" charset="0"/>
            </a:rPr>
            <a:t>Pretest</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12/10/22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73935</xdr:colOff>
      <xdr:row>13</xdr:row>
      <xdr:rowOff>156029</xdr:rowOff>
    </xdr:from>
    <xdr:to>
      <xdr:col>21</xdr:col>
      <xdr:colOff>509364</xdr:colOff>
      <xdr:row>20</xdr:row>
      <xdr:rowOff>111125</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baseline="0">
              <a:solidFill>
                <a:schemeClr val="tx2">
                  <a:lumMod val="50000"/>
                </a:schemeClr>
              </a:solidFill>
              <a:latin typeface="Lucida Bright" panose="02040602050505020304" pitchFamily="18" charset="0"/>
            </a:rPr>
            <a:t>OM 305</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424542</xdr:colOff>
      <xdr:row>0</xdr:row>
      <xdr:rowOff>27213</xdr:rowOff>
    </xdr:from>
    <xdr:to>
      <xdr:col>2</xdr:col>
      <xdr:colOff>440870</xdr:colOff>
      <xdr:row>5</xdr:row>
      <xdr:rowOff>130628</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5A39490-0726-4FB9-8622-51AD3D2AAF46}"/>
            </a:ext>
          </a:extLst>
        </xdr:cNvPr>
        <xdr:cNvSpPr/>
      </xdr:nvSpPr>
      <xdr:spPr>
        <a:xfrm>
          <a:off x="424542" y="27213"/>
          <a:ext cx="1257299"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4</xdr:col>
      <xdr:colOff>525235</xdr:colOff>
      <xdr:row>1</xdr:row>
      <xdr:rowOff>127909</xdr:rowOff>
    </xdr:from>
    <xdr:to>
      <xdr:col>14</xdr:col>
      <xdr:colOff>315686</xdr:colOff>
      <xdr:row>5</xdr:row>
      <xdr:rowOff>168731</xdr:rowOff>
    </xdr:to>
    <xdr:sp macro="" textlink="">
      <xdr:nvSpPr>
        <xdr:cNvPr id="5" name="Rounded Rectangle 1">
          <a:extLst>
            <a:ext uri="{FF2B5EF4-FFF2-40B4-BE49-F238E27FC236}">
              <a16:creationId xmlns:a16="http://schemas.microsoft.com/office/drawing/2014/main" id="{78B027E5-EEA2-4896-9589-F2D2B10CCC6F}"/>
            </a:ext>
          </a:extLst>
        </xdr:cNvPr>
        <xdr:cNvSpPr/>
      </xdr:nvSpPr>
      <xdr:spPr>
        <a:xfrm>
          <a:off x="3007178" y="312966"/>
          <a:ext cx="6082394"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348343</xdr:colOff>
      <xdr:row>7</xdr:row>
      <xdr:rowOff>100013</xdr:rowOff>
    </xdr:from>
    <xdr:to>
      <xdr:col>17</xdr:col>
      <xdr:colOff>352697</xdr:colOff>
      <xdr:row>15</xdr:row>
      <xdr:rowOff>171450</xdr:rowOff>
    </xdr:to>
    <xdr:sp macro="" textlink="">
      <xdr:nvSpPr>
        <xdr:cNvPr id="7" name="TextBox 6">
          <a:extLst>
            <a:ext uri="{FF2B5EF4-FFF2-40B4-BE49-F238E27FC236}">
              <a16:creationId xmlns:a16="http://schemas.microsoft.com/office/drawing/2014/main" id="{D6462942-4D3C-4363-906C-408E58CB9104}"/>
            </a:ext>
          </a:extLst>
        </xdr:cNvPr>
        <xdr:cNvSpPr txBox="1"/>
      </xdr:nvSpPr>
      <xdr:spPr>
        <a:xfrm>
          <a:off x="348343" y="1395413"/>
          <a:ext cx="11804468" cy="1551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12</xdr:col>
      <xdr:colOff>53066</xdr:colOff>
      <xdr:row>40</xdr:row>
      <xdr:rowOff>126817</xdr:rowOff>
    </xdr:from>
    <xdr:to>
      <xdr:col>12</xdr:col>
      <xdr:colOff>571951</xdr:colOff>
      <xdr:row>44</xdr:row>
      <xdr:rowOff>111125</xdr:rowOff>
    </xdr:to>
    <xdr:sp macro="" textlink="">
      <xdr:nvSpPr>
        <xdr:cNvPr id="8" name="Right Brace 7">
          <a:extLst>
            <a:ext uri="{FF2B5EF4-FFF2-40B4-BE49-F238E27FC236}">
              <a16:creationId xmlns:a16="http://schemas.microsoft.com/office/drawing/2014/main" id="{8150E8E3-9571-4B0C-9B20-D716C843AE32}"/>
            </a:ext>
          </a:extLst>
        </xdr:cNvPr>
        <xdr:cNvSpPr/>
      </xdr:nvSpPr>
      <xdr:spPr>
        <a:xfrm rot="10800000" flipV="1">
          <a:off x="8800826" y="8257357"/>
          <a:ext cx="518885" cy="12644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261937</xdr:colOff>
      <xdr:row>33</xdr:row>
      <xdr:rowOff>137795</xdr:rowOff>
    </xdr:from>
    <xdr:to>
      <xdr:col>25</xdr:col>
      <xdr:colOff>274320</xdr:colOff>
      <xdr:row>33</xdr:row>
      <xdr:rowOff>158749</xdr:rowOff>
    </xdr:to>
    <xdr:cxnSp macro="">
      <xdr:nvCxnSpPr>
        <xdr:cNvPr id="9" name="Straight Connector 8">
          <a:extLst>
            <a:ext uri="{FF2B5EF4-FFF2-40B4-BE49-F238E27FC236}">
              <a16:creationId xmlns:a16="http://schemas.microsoft.com/office/drawing/2014/main" id="{662AF346-7282-4155-9308-ECE85A3C9A7A}"/>
            </a:ext>
          </a:extLst>
        </xdr:cNvPr>
        <xdr:cNvCxnSpPr/>
      </xdr:nvCxnSpPr>
      <xdr:spPr>
        <a:xfrm flipV="1">
          <a:off x="2136457" y="6988175"/>
          <a:ext cx="184680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178594</xdr:colOff>
      <xdr:row>22</xdr:row>
      <xdr:rowOff>158750</xdr:rowOff>
    </xdr:from>
    <xdr:to>
      <xdr:col>10</xdr:col>
      <xdr:colOff>302760</xdr:colOff>
      <xdr:row>25</xdr:row>
      <xdr:rowOff>325436</xdr:rowOff>
    </xdr:to>
    <xdr:sp macro="" textlink="">
      <xdr:nvSpPr>
        <xdr:cNvPr id="11" name="Rounded Rectangular Callout 14">
          <a:extLst>
            <a:ext uri="{FF2B5EF4-FFF2-40B4-BE49-F238E27FC236}">
              <a16:creationId xmlns:a16="http://schemas.microsoft.com/office/drawing/2014/main" id="{C9B24B27-173B-427C-AB15-C8D9EE15CCC4}"/>
            </a:ext>
          </a:extLst>
        </xdr:cNvPr>
        <xdr:cNvSpPr/>
      </xdr:nvSpPr>
      <xdr:spPr>
        <a:xfrm>
          <a:off x="5177314" y="418211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6</xdr:col>
      <xdr:colOff>571500</xdr:colOff>
      <xdr:row>39</xdr:row>
      <xdr:rowOff>49213</xdr:rowOff>
    </xdr:from>
    <xdr:to>
      <xdr:col>10</xdr:col>
      <xdr:colOff>312284</xdr:colOff>
      <xdr:row>43</xdr:row>
      <xdr:rowOff>155621</xdr:rowOff>
    </xdr:to>
    <xdr:sp macro="" textlink="">
      <xdr:nvSpPr>
        <xdr:cNvPr id="12" name="Rounded Rectangular Callout 14">
          <a:extLst>
            <a:ext uri="{FF2B5EF4-FFF2-40B4-BE49-F238E27FC236}">
              <a16:creationId xmlns:a16="http://schemas.microsoft.com/office/drawing/2014/main" id="{4BCC927E-DA37-4E45-B2AF-C1EF4D31F330}"/>
            </a:ext>
          </a:extLst>
        </xdr:cNvPr>
        <xdr:cNvSpPr/>
      </xdr:nvSpPr>
      <xdr:spPr>
        <a:xfrm>
          <a:off x="5570220" y="799687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14</xdr:col>
      <xdr:colOff>254000</xdr:colOff>
      <xdr:row>28</xdr:row>
      <xdr:rowOff>25400</xdr:rowOff>
    </xdr:from>
    <xdr:to>
      <xdr:col>18</xdr:col>
      <xdr:colOff>406400</xdr:colOff>
      <xdr:row>40</xdr:row>
      <xdr:rowOff>63500</xdr:rowOff>
    </xdr:to>
    <xdr:cxnSp macro="">
      <xdr:nvCxnSpPr>
        <xdr:cNvPr id="13" name="Straight Arrow Connector 12">
          <a:extLst>
            <a:ext uri="{FF2B5EF4-FFF2-40B4-BE49-F238E27FC236}">
              <a16:creationId xmlns:a16="http://schemas.microsoft.com/office/drawing/2014/main" id="{3FBAAD6D-CB90-4507-9970-85330D64E125}"/>
            </a:ext>
          </a:extLst>
        </xdr:cNvPr>
        <xdr:cNvCxnSpPr/>
      </xdr:nvCxnSpPr>
      <xdr:spPr>
        <a:xfrm flipH="1">
          <a:off x="10335260" y="5816600"/>
          <a:ext cx="4358640" cy="23774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1306513</xdr:colOff>
      <xdr:row>25</xdr:row>
      <xdr:rowOff>76198</xdr:rowOff>
    </xdr:from>
    <xdr:to>
      <xdr:col>25</xdr:col>
      <xdr:colOff>261257</xdr:colOff>
      <xdr:row>30</xdr:row>
      <xdr:rowOff>34469</xdr:rowOff>
    </xdr:to>
    <xdr:sp macro="" textlink="">
      <xdr:nvSpPr>
        <xdr:cNvPr id="14" name="Rounded Rectangular Callout 14">
          <a:extLst>
            <a:ext uri="{FF2B5EF4-FFF2-40B4-BE49-F238E27FC236}">
              <a16:creationId xmlns:a16="http://schemas.microsoft.com/office/drawing/2014/main" id="{CD7334ED-BF20-4664-9832-7267205C66A9}"/>
            </a:ext>
          </a:extLst>
        </xdr:cNvPr>
        <xdr:cNvSpPr/>
      </xdr:nvSpPr>
      <xdr:spPr>
        <a:xfrm>
          <a:off x="16415884" y="5072741"/>
          <a:ext cx="2851830" cy="1329871"/>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20</xdr:col>
      <xdr:colOff>942182</xdr:colOff>
      <xdr:row>42</xdr:row>
      <xdr:rowOff>183696</xdr:rowOff>
    </xdr:from>
    <xdr:to>
      <xdr:col>25</xdr:col>
      <xdr:colOff>304799</xdr:colOff>
      <xdr:row>46</xdr:row>
      <xdr:rowOff>43543</xdr:rowOff>
    </xdr:to>
    <xdr:sp macro="" textlink="">
      <xdr:nvSpPr>
        <xdr:cNvPr id="15" name="Rounded Rectangular Callout 14">
          <a:extLst>
            <a:ext uri="{FF2B5EF4-FFF2-40B4-BE49-F238E27FC236}">
              <a16:creationId xmlns:a16="http://schemas.microsoft.com/office/drawing/2014/main" id="{AD567247-E726-4F36-90F9-C2C66B2F03FE}"/>
            </a:ext>
          </a:extLst>
        </xdr:cNvPr>
        <xdr:cNvSpPr/>
      </xdr:nvSpPr>
      <xdr:spPr>
        <a:xfrm>
          <a:off x="16051553" y="8957582"/>
          <a:ext cx="3259703" cy="1209675"/>
        </a:xfrm>
        <a:prstGeom prst="wedgeRoundRectCallout">
          <a:avLst>
            <a:gd name="adj1" fmla="val -77044"/>
            <a:gd name="adj2" fmla="val 960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1</xdr:col>
      <xdr:colOff>464684</xdr:colOff>
      <xdr:row>18</xdr:row>
      <xdr:rowOff>51708</xdr:rowOff>
    </xdr:from>
    <xdr:to>
      <xdr:col>4</xdr:col>
      <xdr:colOff>417060</xdr:colOff>
      <xdr:row>22</xdr:row>
      <xdr:rowOff>27896</xdr:rowOff>
    </xdr:to>
    <xdr:sp macro="" textlink="">
      <xdr:nvSpPr>
        <xdr:cNvPr id="16" name="TextBox 15">
          <a:extLst>
            <a:ext uri="{FF2B5EF4-FFF2-40B4-BE49-F238E27FC236}">
              <a16:creationId xmlns:a16="http://schemas.microsoft.com/office/drawing/2014/main" id="{F4F1653A-5959-40A4-8F6F-5FE909AB219C}"/>
            </a:ext>
          </a:extLst>
        </xdr:cNvPr>
        <xdr:cNvSpPr txBox="1"/>
      </xdr:nvSpPr>
      <xdr:spPr>
        <a:xfrm>
          <a:off x="2326141" y="3382737"/>
          <a:ext cx="1813833" cy="716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1</xdr:col>
      <xdr:colOff>592930</xdr:colOff>
      <xdr:row>36</xdr:row>
      <xdr:rowOff>188119</xdr:rowOff>
    </xdr:from>
    <xdr:to>
      <xdr:col>4</xdr:col>
      <xdr:colOff>545305</xdr:colOff>
      <xdr:row>40</xdr:row>
      <xdr:rowOff>164306</xdr:rowOff>
    </xdr:to>
    <xdr:sp macro="" textlink="">
      <xdr:nvSpPr>
        <xdr:cNvPr id="17" name="TextBox 16">
          <a:extLst>
            <a:ext uri="{FF2B5EF4-FFF2-40B4-BE49-F238E27FC236}">
              <a16:creationId xmlns:a16="http://schemas.microsoft.com/office/drawing/2014/main" id="{8D6375D2-AA5A-4807-82D5-B6FA365EB63C}"/>
            </a:ext>
          </a:extLst>
        </xdr:cNvPr>
        <xdr:cNvSpPr txBox="1"/>
      </xdr:nvSpPr>
      <xdr:spPr>
        <a:xfrm>
          <a:off x="2467450" y="7579519"/>
          <a:ext cx="1826895" cy="715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13739EC-4EC5-4A87-893C-7D60877409A5}"/>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39</xdr:row>
      <xdr:rowOff>244929</xdr:rowOff>
    </xdr:to>
    <xdr:cxnSp macro="">
      <xdr:nvCxnSpPr>
        <xdr:cNvPr id="4" name="Straight Connector 3">
          <a:extLst>
            <a:ext uri="{FF2B5EF4-FFF2-40B4-BE49-F238E27FC236}">
              <a16:creationId xmlns:a16="http://schemas.microsoft.com/office/drawing/2014/main" id="{F1B9A959-71EC-400B-8F85-8807479031D4}"/>
            </a:ext>
          </a:extLst>
        </xdr:cNvPr>
        <xdr:cNvCxnSpPr/>
      </xdr:nvCxnSpPr>
      <xdr:spPr>
        <a:xfrm>
          <a:off x="9775918" y="1569176"/>
          <a:ext cx="0" cy="682915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13</xdr:col>
      <xdr:colOff>353784</xdr:colOff>
      <xdr:row>6</xdr:row>
      <xdr:rowOff>136072</xdr:rowOff>
    </xdr:to>
    <xdr:sp macro="" textlink="">
      <xdr:nvSpPr>
        <xdr:cNvPr id="6" name="Rounded Rectangle 1">
          <a:extLst>
            <a:ext uri="{FF2B5EF4-FFF2-40B4-BE49-F238E27FC236}">
              <a16:creationId xmlns:a16="http://schemas.microsoft.com/office/drawing/2014/main" id="{A3A00667-0B13-4B6A-964E-EC6149D8BB3F}"/>
            </a:ext>
          </a:extLst>
        </xdr:cNvPr>
        <xdr:cNvSpPr/>
      </xdr:nvSpPr>
      <xdr:spPr>
        <a:xfrm>
          <a:off x="2377984" y="461010"/>
          <a:ext cx="6944540" cy="7723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15</xdr:col>
      <xdr:colOff>244928</xdr:colOff>
      <xdr:row>2</xdr:row>
      <xdr:rowOff>40821</xdr:rowOff>
    </xdr:from>
    <xdr:to>
      <xdr:col>17</xdr:col>
      <xdr:colOff>453117</xdr:colOff>
      <xdr:row>6</xdr:row>
      <xdr:rowOff>94796</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8E5CD517-13C1-46A7-89E2-0D207D0BB12C}"/>
            </a:ext>
          </a:extLst>
        </xdr:cNvPr>
        <xdr:cNvSpPr/>
      </xdr:nvSpPr>
      <xdr:spPr>
        <a:xfrm>
          <a:off x="10463348" y="406581"/>
          <a:ext cx="1404529" cy="78549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xdr:col>
      <xdr:colOff>103753</xdr:colOff>
      <xdr:row>7</xdr:row>
      <xdr:rowOff>165328</xdr:rowOff>
    </xdr:from>
    <xdr:to>
      <xdr:col>13</xdr:col>
      <xdr:colOff>239486</xdr:colOff>
      <xdr:row>16</xdr:row>
      <xdr:rowOff>51708</xdr:rowOff>
    </xdr:to>
    <xdr:sp macro="" textlink="">
      <xdr:nvSpPr>
        <xdr:cNvPr id="11" name="TextBox 10">
          <a:extLst>
            <a:ext uri="{FF2B5EF4-FFF2-40B4-BE49-F238E27FC236}">
              <a16:creationId xmlns:a16="http://schemas.microsoft.com/office/drawing/2014/main" id="{99936508-0483-422F-8312-11176C5B82BC}"/>
            </a:ext>
          </a:extLst>
        </xdr:cNvPr>
        <xdr:cNvSpPr txBox="1"/>
      </xdr:nvSpPr>
      <xdr:spPr>
        <a:xfrm>
          <a:off x="724239" y="1460728"/>
          <a:ext cx="7581561" cy="1551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13" name="Right Brace 12">
          <a:extLst>
            <a:ext uri="{FF2B5EF4-FFF2-40B4-BE49-F238E27FC236}">
              <a16:creationId xmlns:a16="http://schemas.microsoft.com/office/drawing/2014/main" id="{EB1334EE-5E43-422F-8C0A-CA55FBA462DD}"/>
            </a:ext>
          </a:extLst>
        </xdr:cNvPr>
        <xdr:cNvSpPr/>
      </xdr:nvSpPr>
      <xdr:spPr>
        <a:xfrm rot="10800000" flipV="1">
          <a:off x="8800826" y="8257357"/>
          <a:ext cx="518885" cy="12644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14" name="Straight Connector 13">
          <a:extLst>
            <a:ext uri="{FF2B5EF4-FFF2-40B4-BE49-F238E27FC236}">
              <a16:creationId xmlns:a16="http://schemas.microsoft.com/office/drawing/2014/main" id="{D80F5564-185C-446B-A122-40145DBED833}"/>
            </a:ext>
          </a:extLst>
        </xdr:cNvPr>
        <xdr:cNvCxnSpPr/>
      </xdr:nvCxnSpPr>
      <xdr:spPr>
        <a:xfrm flipV="1">
          <a:off x="2136457" y="6988175"/>
          <a:ext cx="184680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16" name="Rounded Rectangular Callout 14">
          <a:extLst>
            <a:ext uri="{FF2B5EF4-FFF2-40B4-BE49-F238E27FC236}">
              <a16:creationId xmlns:a16="http://schemas.microsoft.com/office/drawing/2014/main" id="{2664BB57-0E8B-43D1-BB4F-A9B8A6489817}"/>
            </a:ext>
          </a:extLst>
        </xdr:cNvPr>
        <xdr:cNvSpPr/>
      </xdr:nvSpPr>
      <xdr:spPr>
        <a:xfrm>
          <a:off x="5177314" y="418211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3</xdr:col>
      <xdr:colOff>388483</xdr:colOff>
      <xdr:row>19</xdr:row>
      <xdr:rowOff>106136</xdr:rowOff>
    </xdr:from>
    <xdr:to>
      <xdr:col>6</xdr:col>
      <xdr:colOff>340859</xdr:colOff>
      <xdr:row>23</xdr:row>
      <xdr:rowOff>82324</xdr:rowOff>
    </xdr:to>
    <xdr:sp macro="" textlink="">
      <xdr:nvSpPr>
        <xdr:cNvPr id="21" name="TextBox 20">
          <a:extLst>
            <a:ext uri="{FF2B5EF4-FFF2-40B4-BE49-F238E27FC236}">
              <a16:creationId xmlns:a16="http://schemas.microsoft.com/office/drawing/2014/main" id="{965AC313-61F5-46F6-8328-38F959292057}"/>
            </a:ext>
          </a:extLst>
        </xdr:cNvPr>
        <xdr:cNvSpPr txBox="1"/>
      </xdr:nvSpPr>
      <xdr:spPr>
        <a:xfrm>
          <a:off x="2249940" y="3622222"/>
          <a:ext cx="1813833" cy="716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22" name="TextBox 21">
          <a:extLst>
            <a:ext uri="{FF2B5EF4-FFF2-40B4-BE49-F238E27FC236}">
              <a16:creationId xmlns:a16="http://schemas.microsoft.com/office/drawing/2014/main" id="{1F486809-FD18-4654-804F-5BF91217F6AE}"/>
            </a:ext>
          </a:extLst>
        </xdr:cNvPr>
        <xdr:cNvSpPr txBox="1"/>
      </xdr:nvSpPr>
      <xdr:spPr>
        <a:xfrm>
          <a:off x="2467450" y="7579519"/>
          <a:ext cx="1826895" cy="715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122465</xdr:colOff>
      <xdr:row>0</xdr:row>
      <xdr:rowOff>146956</xdr:rowOff>
    </xdr:from>
    <xdr:to>
      <xdr:col>2</xdr:col>
      <xdr:colOff>190499</xdr:colOff>
      <xdr:row>6</xdr:row>
      <xdr:rowOff>65314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35584C4-4C26-4ED9-960A-CFE5ECB5331A}"/>
            </a:ext>
          </a:extLst>
        </xdr:cNvPr>
        <xdr:cNvSpPr/>
      </xdr:nvSpPr>
      <xdr:spPr>
        <a:xfrm>
          <a:off x="1363436" y="146956"/>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6</xdr:col>
      <xdr:colOff>185057</xdr:colOff>
      <xdr:row>15</xdr:row>
      <xdr:rowOff>174171</xdr:rowOff>
    </xdr:from>
    <xdr:to>
      <xdr:col>6</xdr:col>
      <xdr:colOff>204110</xdr:colOff>
      <xdr:row>40</xdr:row>
      <xdr:rowOff>179614</xdr:rowOff>
    </xdr:to>
    <xdr:cxnSp macro="">
      <xdr:nvCxnSpPr>
        <xdr:cNvPr id="4" name="Straight Connector 3">
          <a:extLst>
            <a:ext uri="{FF2B5EF4-FFF2-40B4-BE49-F238E27FC236}">
              <a16:creationId xmlns:a16="http://schemas.microsoft.com/office/drawing/2014/main" id="{6236284B-F2CE-4004-BD48-857D6CD35278}"/>
            </a:ext>
          </a:extLst>
        </xdr:cNvPr>
        <xdr:cNvCxnSpPr/>
      </xdr:nvCxnSpPr>
      <xdr:spPr>
        <a:xfrm>
          <a:off x="6596743" y="3984171"/>
          <a:ext cx="19053"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1077686</xdr:colOff>
      <xdr:row>1</xdr:row>
      <xdr:rowOff>138793</xdr:rowOff>
    </xdr:from>
    <xdr:to>
      <xdr:col>9</xdr:col>
      <xdr:colOff>881743</xdr:colOff>
      <xdr:row>5</xdr:row>
      <xdr:rowOff>179615</xdr:rowOff>
    </xdr:to>
    <xdr:sp macro="" textlink="">
      <xdr:nvSpPr>
        <xdr:cNvPr id="5" name="Rounded Rectangle 1">
          <a:extLst>
            <a:ext uri="{FF2B5EF4-FFF2-40B4-BE49-F238E27FC236}">
              <a16:creationId xmlns:a16="http://schemas.microsoft.com/office/drawing/2014/main" id="{D4F9D81E-4AB0-4C35-B072-B23A8697E9FF}"/>
            </a:ext>
          </a:extLst>
        </xdr:cNvPr>
        <xdr:cNvSpPr/>
      </xdr:nvSpPr>
      <xdr:spPr>
        <a:xfrm>
          <a:off x="2318657" y="323850"/>
          <a:ext cx="8186057"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380999</xdr:colOff>
      <xdr:row>16</xdr:row>
      <xdr:rowOff>381002</xdr:rowOff>
    </xdr:from>
    <xdr:to>
      <xdr:col>21</xdr:col>
      <xdr:colOff>228600</xdr:colOff>
      <xdr:row>16</xdr:row>
      <xdr:rowOff>892630</xdr:rowOff>
    </xdr:to>
    <xdr:sp macro="" textlink="">
      <xdr:nvSpPr>
        <xdr:cNvPr id="7" name="TextBox 6">
          <a:extLst>
            <a:ext uri="{FF2B5EF4-FFF2-40B4-BE49-F238E27FC236}">
              <a16:creationId xmlns:a16="http://schemas.microsoft.com/office/drawing/2014/main" id="{6D9AFE8D-4B4F-4B64-9AC0-D18742C09F6B}"/>
            </a:ext>
          </a:extLst>
        </xdr:cNvPr>
        <xdr:cNvSpPr txBox="1"/>
      </xdr:nvSpPr>
      <xdr:spPr>
        <a:xfrm>
          <a:off x="14761028" y="3559631"/>
          <a:ext cx="2775858" cy="51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y = 60 +5x</a:t>
          </a:r>
        </a:p>
      </xdr:txBody>
    </xdr:sp>
    <xdr:clientData/>
  </xdr:twoCellAnchor>
  <xdr:twoCellAnchor>
    <xdr:from>
      <xdr:col>0</xdr:col>
      <xdr:colOff>544285</xdr:colOff>
      <xdr:row>9</xdr:row>
      <xdr:rowOff>10884</xdr:rowOff>
    </xdr:from>
    <xdr:to>
      <xdr:col>9</xdr:col>
      <xdr:colOff>174172</xdr:colOff>
      <xdr:row>14</xdr:row>
      <xdr:rowOff>10885</xdr:rowOff>
    </xdr:to>
    <xdr:sp macro="" textlink="">
      <xdr:nvSpPr>
        <xdr:cNvPr id="8" name="TextBox 7">
          <a:extLst>
            <a:ext uri="{FF2B5EF4-FFF2-40B4-BE49-F238E27FC236}">
              <a16:creationId xmlns:a16="http://schemas.microsoft.com/office/drawing/2014/main" id="{1013DD4B-B77D-4137-9848-5BA54DAA08A5}"/>
            </a:ext>
          </a:extLst>
        </xdr:cNvPr>
        <xdr:cNvSpPr txBox="1"/>
      </xdr:nvSpPr>
      <xdr:spPr>
        <a:xfrm>
          <a:off x="544285" y="1676398"/>
          <a:ext cx="8305801" cy="925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Forecast</a:t>
          </a:r>
          <a:r>
            <a:rPr lang="en-US" sz="1800" baseline="0">
              <a:latin typeface="Lucida Bright" panose="02040602050505020304" pitchFamily="18" charset="0"/>
            </a:rPr>
            <a:t> expected sales of a new restaurant in a location with population of 16,000.</a:t>
          </a:r>
          <a:endParaRPr lang="en-US" sz="1800">
            <a:latin typeface="Lucida Bright" panose="02040602050505020304" pitchFamily="18" charset="0"/>
          </a:endParaRPr>
        </a:p>
      </xdr:txBody>
    </xdr:sp>
    <xdr:clientData/>
  </xdr:twoCellAnchor>
  <xdr:twoCellAnchor>
    <xdr:from>
      <xdr:col>16</xdr:col>
      <xdr:colOff>435426</xdr:colOff>
      <xdr:row>17</xdr:row>
      <xdr:rowOff>228599</xdr:rowOff>
    </xdr:from>
    <xdr:to>
      <xdr:col>21</xdr:col>
      <xdr:colOff>261257</xdr:colOff>
      <xdr:row>19</xdr:row>
      <xdr:rowOff>119742</xdr:rowOff>
    </xdr:to>
    <xdr:sp macro="" textlink="">
      <xdr:nvSpPr>
        <xdr:cNvPr id="9" name="TextBox 8">
          <a:extLst>
            <a:ext uri="{FF2B5EF4-FFF2-40B4-BE49-F238E27FC236}">
              <a16:creationId xmlns:a16="http://schemas.microsoft.com/office/drawing/2014/main" id="{8C135625-E71F-4720-8E84-451D8FA11F37}"/>
            </a:ext>
          </a:extLst>
        </xdr:cNvPr>
        <xdr:cNvSpPr txBox="1"/>
      </xdr:nvSpPr>
      <xdr:spPr>
        <a:xfrm>
          <a:off x="14815455" y="4386942"/>
          <a:ext cx="2754088"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y = 60 +5x = 60+5*16</a:t>
          </a:r>
        </a:p>
      </xdr:txBody>
    </xdr:sp>
    <xdr:clientData/>
  </xdr:twoCellAnchor>
  <xdr:twoCellAnchor>
    <xdr:from>
      <xdr:col>16</xdr:col>
      <xdr:colOff>380999</xdr:colOff>
      <xdr:row>20</xdr:row>
      <xdr:rowOff>10885</xdr:rowOff>
    </xdr:from>
    <xdr:to>
      <xdr:col>23</xdr:col>
      <xdr:colOff>544285</xdr:colOff>
      <xdr:row>21</xdr:row>
      <xdr:rowOff>195943</xdr:rowOff>
    </xdr:to>
    <xdr:sp macro="" textlink="">
      <xdr:nvSpPr>
        <xdr:cNvPr id="10" name="TextBox 9">
          <a:extLst>
            <a:ext uri="{FF2B5EF4-FFF2-40B4-BE49-F238E27FC236}">
              <a16:creationId xmlns:a16="http://schemas.microsoft.com/office/drawing/2014/main" id="{A3822418-3B8A-4E12-A655-D7F029937BE5}"/>
            </a:ext>
          </a:extLst>
        </xdr:cNvPr>
        <xdr:cNvSpPr txBox="1"/>
      </xdr:nvSpPr>
      <xdr:spPr>
        <a:xfrm>
          <a:off x="14761028" y="5094514"/>
          <a:ext cx="4506686"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The</a:t>
          </a:r>
          <a:r>
            <a:rPr lang="en-US" sz="1800" baseline="0">
              <a:latin typeface="Lucida Bright" panose="02040602050505020304" pitchFamily="18" charset="0"/>
            </a:rPr>
            <a:t> forecasted sales are </a:t>
          </a:r>
          <a:r>
            <a:rPr lang="en-US" sz="1800" b="1" baseline="0">
              <a:solidFill>
                <a:srgbClr val="C00000"/>
              </a:solidFill>
              <a:latin typeface="Lucida Bright" panose="02040602050505020304" pitchFamily="18" charset="0"/>
            </a:rPr>
            <a:t>$140,000</a:t>
          </a:r>
          <a:endParaRPr lang="en-US" sz="1800" b="1">
            <a:solidFill>
              <a:srgbClr val="C00000"/>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109765</xdr:colOff>
      <xdr:row>1</xdr:row>
      <xdr:rowOff>123371</xdr:rowOff>
    </xdr:from>
    <xdr:to>
      <xdr:col>2</xdr:col>
      <xdr:colOff>177800</xdr:colOff>
      <xdr:row>7</xdr:row>
      <xdr:rowOff>41729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CEBEE5A-9216-442C-A03B-85C918A66E9B}"/>
            </a:ext>
          </a:extLst>
        </xdr:cNvPr>
        <xdr:cNvSpPr/>
      </xdr:nvSpPr>
      <xdr:spPr>
        <a:xfrm>
          <a:off x="109765" y="301171"/>
          <a:ext cx="1312635" cy="9851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6</xdr:col>
      <xdr:colOff>160567</xdr:colOff>
      <xdr:row>14</xdr:row>
      <xdr:rowOff>0</xdr:rowOff>
    </xdr:from>
    <xdr:to>
      <xdr:col>6</xdr:col>
      <xdr:colOff>160567</xdr:colOff>
      <xdr:row>38</xdr:row>
      <xdr:rowOff>157843</xdr:rowOff>
    </xdr:to>
    <xdr:cxnSp macro="">
      <xdr:nvCxnSpPr>
        <xdr:cNvPr id="4" name="Straight Connector 3">
          <a:extLst>
            <a:ext uri="{FF2B5EF4-FFF2-40B4-BE49-F238E27FC236}">
              <a16:creationId xmlns:a16="http://schemas.microsoft.com/office/drawing/2014/main" id="{836DF09C-BBA1-4387-9D3C-56ED6F9C6450}"/>
            </a:ext>
          </a:extLst>
        </xdr:cNvPr>
        <xdr:cNvCxnSpPr/>
      </xdr:nvCxnSpPr>
      <xdr:spPr>
        <a:xfrm>
          <a:off x="6136824" y="3132364"/>
          <a:ext cx="0" cy="80744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465364</xdr:colOff>
      <xdr:row>2</xdr:row>
      <xdr:rowOff>31750</xdr:rowOff>
    </xdr:from>
    <xdr:to>
      <xdr:col>7</xdr:col>
      <xdr:colOff>533400</xdr:colOff>
      <xdr:row>6</xdr:row>
      <xdr:rowOff>72572</xdr:rowOff>
    </xdr:to>
    <xdr:sp macro="" textlink="">
      <xdr:nvSpPr>
        <xdr:cNvPr id="6" name="Rounded Rectangle 1">
          <a:extLst>
            <a:ext uri="{FF2B5EF4-FFF2-40B4-BE49-F238E27FC236}">
              <a16:creationId xmlns:a16="http://schemas.microsoft.com/office/drawing/2014/main" id="{700BA878-84B8-4BDA-8483-BF6E268BEE8A}"/>
            </a:ext>
          </a:extLst>
        </xdr:cNvPr>
        <xdr:cNvSpPr/>
      </xdr:nvSpPr>
      <xdr:spPr>
        <a:xfrm>
          <a:off x="1709964" y="387350"/>
          <a:ext cx="6811736" cy="7520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994228</xdr:colOff>
      <xdr:row>1</xdr:row>
      <xdr:rowOff>142421</xdr:rowOff>
    </xdr:from>
    <xdr:to>
      <xdr:col>12</xdr:col>
      <xdr:colOff>469900</xdr:colOff>
      <xdr:row>7</xdr:row>
      <xdr:rowOff>63500</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AA5DC50F-0ABB-4706-8665-B278B34BDA92}"/>
            </a:ext>
          </a:extLst>
        </xdr:cNvPr>
        <xdr:cNvSpPr/>
      </xdr:nvSpPr>
      <xdr:spPr>
        <a:xfrm>
          <a:off x="10620828" y="320221"/>
          <a:ext cx="1799772" cy="987879"/>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0</xdr:col>
      <xdr:colOff>181428</xdr:colOff>
      <xdr:row>8</xdr:row>
      <xdr:rowOff>21770</xdr:rowOff>
    </xdr:from>
    <xdr:to>
      <xdr:col>9</xdr:col>
      <xdr:colOff>571500</xdr:colOff>
      <xdr:row>12</xdr:row>
      <xdr:rowOff>152399</xdr:rowOff>
    </xdr:to>
    <xdr:sp macro="" textlink="">
      <xdr:nvSpPr>
        <xdr:cNvPr id="13" name="TextBox 12">
          <a:extLst>
            <a:ext uri="{FF2B5EF4-FFF2-40B4-BE49-F238E27FC236}">
              <a16:creationId xmlns:a16="http://schemas.microsoft.com/office/drawing/2014/main" id="{46BAF28B-3A69-4588-BEE7-0B523749759C}"/>
            </a:ext>
          </a:extLst>
        </xdr:cNvPr>
        <xdr:cNvSpPr txBox="1"/>
      </xdr:nvSpPr>
      <xdr:spPr>
        <a:xfrm>
          <a:off x="181428" y="1444170"/>
          <a:ext cx="10016672" cy="841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Forecast</a:t>
          </a:r>
          <a:r>
            <a:rPr lang="en-US" sz="2400" baseline="0">
              <a:latin typeface="Lucida Bright" panose="02040602050505020304" pitchFamily="18" charset="0"/>
            </a:rPr>
            <a:t> expected sales of a new restaurant in a location with population of 16,000.</a:t>
          </a:r>
          <a:endParaRPr lang="en-US" sz="2400">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12</xdr:col>
      <xdr:colOff>406400</xdr:colOff>
      <xdr:row>13</xdr:row>
      <xdr:rowOff>76201</xdr:rowOff>
    </xdr:to>
    <xdr:sp macro="" textlink="">
      <xdr:nvSpPr>
        <xdr:cNvPr id="2" name="TextBox 1">
          <a:extLst>
            <a:ext uri="{FF2B5EF4-FFF2-40B4-BE49-F238E27FC236}">
              <a16:creationId xmlns:a16="http://schemas.microsoft.com/office/drawing/2014/main" id="{3721BB47-184A-4B20-95AF-136D357DA840}"/>
            </a:ext>
          </a:extLst>
        </xdr:cNvPr>
        <xdr:cNvSpPr txBox="1"/>
      </xdr:nvSpPr>
      <xdr:spPr>
        <a:xfrm>
          <a:off x="856615" y="1524273"/>
          <a:ext cx="8510905" cy="9293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 the information shown below, calculate the value for the 21st period.</a:t>
          </a:r>
        </a:p>
      </xdr:txBody>
    </xdr:sp>
    <xdr:clientData/>
  </xdr:twoCellAnchor>
  <xdr:twoCellAnchor>
    <xdr:from>
      <xdr:col>0</xdr:col>
      <xdr:colOff>503465</xdr:colOff>
      <xdr:row>1</xdr:row>
      <xdr:rowOff>136071</xdr:rowOff>
    </xdr:from>
    <xdr:to>
      <xdr:col>2</xdr:col>
      <xdr:colOff>373380</xdr:colOff>
      <xdr:row>6</xdr:row>
      <xdr:rowOff>30480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B33B70B-3059-4654-A210-56B097F5899D}"/>
            </a:ext>
          </a:extLst>
        </xdr:cNvPr>
        <xdr:cNvSpPr/>
      </xdr:nvSpPr>
      <xdr:spPr>
        <a:xfrm>
          <a:off x="503465" y="318951"/>
          <a:ext cx="1119595" cy="8088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631071</xdr:colOff>
      <xdr:row>14</xdr:row>
      <xdr:rowOff>21470</xdr:rowOff>
    </xdr:from>
    <xdr:to>
      <xdr:col>9</xdr:col>
      <xdr:colOff>651933</xdr:colOff>
      <xdr:row>33</xdr:row>
      <xdr:rowOff>67733</xdr:rowOff>
    </xdr:to>
    <xdr:cxnSp macro="">
      <xdr:nvCxnSpPr>
        <xdr:cNvPr id="4" name="Straight Connector 3">
          <a:extLst>
            <a:ext uri="{FF2B5EF4-FFF2-40B4-BE49-F238E27FC236}">
              <a16:creationId xmlns:a16="http://schemas.microsoft.com/office/drawing/2014/main" id="{D30FE506-E8F8-4E39-B98C-F2249FFFB0B0}"/>
            </a:ext>
          </a:extLst>
        </xdr:cNvPr>
        <xdr:cNvCxnSpPr/>
      </xdr:nvCxnSpPr>
      <xdr:spPr>
        <a:xfrm>
          <a:off x="6887938" y="2629203"/>
          <a:ext cx="20862" cy="46605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99604</xdr:colOff>
      <xdr:row>1</xdr:row>
      <xdr:rowOff>118110</xdr:rowOff>
    </xdr:from>
    <xdr:to>
      <xdr:col>9</xdr:col>
      <xdr:colOff>502920</xdr:colOff>
      <xdr:row>5</xdr:row>
      <xdr:rowOff>158932</xdr:rowOff>
    </xdr:to>
    <xdr:sp macro="" textlink="">
      <xdr:nvSpPr>
        <xdr:cNvPr id="5" name="Rounded Rectangle 1">
          <a:extLst>
            <a:ext uri="{FF2B5EF4-FFF2-40B4-BE49-F238E27FC236}">
              <a16:creationId xmlns:a16="http://schemas.microsoft.com/office/drawing/2014/main" id="{B7F588EE-F493-4274-B656-D8C936CF1DCD}"/>
            </a:ext>
          </a:extLst>
        </xdr:cNvPr>
        <xdr:cNvSpPr/>
      </xdr:nvSpPr>
      <xdr:spPr>
        <a:xfrm>
          <a:off x="1974124" y="300990"/>
          <a:ext cx="4769576" cy="7723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Problem </a:t>
          </a:r>
          <a:r>
            <a:rPr lang="en-US" sz="2800" b="1">
              <a:solidFill>
                <a:srgbClr val="FF0000"/>
              </a:solidFill>
              <a:latin typeface="Lucida Bright" panose="02040602050505020304" pitchFamily="18" charset="0"/>
            </a:rPr>
            <a:t>6</a:t>
          </a:r>
          <a:r>
            <a:rPr lang="en-US" sz="2800" b="0">
              <a:solidFill>
                <a:schemeClr val="accent2">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 </a:t>
          </a:r>
        </a:p>
      </xdr:txBody>
    </xdr:sp>
    <xdr:clientData/>
  </xdr:twoCellAnchor>
  <xdr:twoCellAnchor>
    <xdr:from>
      <xdr:col>3</xdr:col>
      <xdr:colOff>87932</xdr:colOff>
      <xdr:row>14</xdr:row>
      <xdr:rowOff>107042</xdr:rowOff>
    </xdr:from>
    <xdr:to>
      <xdr:col>9</xdr:col>
      <xdr:colOff>316531</xdr:colOff>
      <xdr:row>31</xdr:row>
      <xdr:rowOff>79827</xdr:rowOff>
    </xdr:to>
    <xdr:graphicFrame macro="">
      <xdr:nvGraphicFramePr>
        <xdr:cNvPr id="7" name="Chart 6">
          <a:extLst>
            <a:ext uri="{FF2B5EF4-FFF2-40B4-BE49-F238E27FC236}">
              <a16:creationId xmlns:a16="http://schemas.microsoft.com/office/drawing/2014/main" id="{179F6330-8E78-458B-BB4F-025689F2A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762001</xdr:colOff>
      <xdr:row>17</xdr:row>
      <xdr:rowOff>169334</xdr:rowOff>
    </xdr:from>
    <xdr:to>
      <xdr:col>13</xdr:col>
      <xdr:colOff>550335</xdr:colOff>
      <xdr:row>20</xdr:row>
      <xdr:rowOff>237067</xdr:rowOff>
    </xdr:to>
    <xdr:sp macro="" textlink="">
      <xdr:nvSpPr>
        <xdr:cNvPr id="8" name="TextBox 7">
          <a:extLst>
            <a:ext uri="{FF2B5EF4-FFF2-40B4-BE49-F238E27FC236}">
              <a16:creationId xmlns:a16="http://schemas.microsoft.com/office/drawing/2014/main" id="{08DBD2C2-113B-41A8-89B7-E14D650227F5}"/>
            </a:ext>
          </a:extLst>
        </xdr:cNvPr>
        <xdr:cNvSpPr txBox="1"/>
      </xdr:nvSpPr>
      <xdr:spPr>
        <a:xfrm>
          <a:off x="7018868" y="3335867"/>
          <a:ext cx="3141134" cy="7366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y = 8.0315x + 3.9067</a:t>
          </a:r>
        </a:p>
      </xdr:txBody>
    </xdr:sp>
    <xdr:clientData/>
  </xdr:twoCellAnchor>
  <xdr:twoCellAnchor>
    <xdr:from>
      <xdr:col>9</xdr:col>
      <xdr:colOff>778934</xdr:colOff>
      <xdr:row>21</xdr:row>
      <xdr:rowOff>211668</xdr:rowOff>
    </xdr:from>
    <xdr:to>
      <xdr:col>13</xdr:col>
      <xdr:colOff>567268</xdr:colOff>
      <xdr:row>23</xdr:row>
      <xdr:rowOff>254001</xdr:rowOff>
    </xdr:to>
    <xdr:sp macro="" textlink="">
      <xdr:nvSpPr>
        <xdr:cNvPr id="10" name="TextBox 9">
          <a:extLst>
            <a:ext uri="{FF2B5EF4-FFF2-40B4-BE49-F238E27FC236}">
              <a16:creationId xmlns:a16="http://schemas.microsoft.com/office/drawing/2014/main" id="{B81A579B-6606-1895-A7F4-04AB67FD4ADE}"/>
            </a:ext>
          </a:extLst>
        </xdr:cNvPr>
        <xdr:cNvSpPr txBox="1"/>
      </xdr:nvSpPr>
      <xdr:spPr>
        <a:xfrm>
          <a:off x="7035801" y="4343401"/>
          <a:ext cx="3141134" cy="7366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y = 8.0315*21 + 3.9067</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12</xdr:col>
      <xdr:colOff>406400</xdr:colOff>
      <xdr:row>13</xdr:row>
      <xdr:rowOff>76201</xdr:rowOff>
    </xdr:to>
    <xdr:sp macro="" textlink="">
      <xdr:nvSpPr>
        <xdr:cNvPr id="2" name="TextBox 1">
          <a:extLst>
            <a:ext uri="{FF2B5EF4-FFF2-40B4-BE49-F238E27FC236}">
              <a16:creationId xmlns:a16="http://schemas.microsoft.com/office/drawing/2014/main" id="{7B8C0ABE-0F35-4F33-B66E-697552A6B5AC}"/>
            </a:ext>
          </a:extLst>
        </xdr:cNvPr>
        <xdr:cNvSpPr txBox="1"/>
      </xdr:nvSpPr>
      <xdr:spPr>
        <a:xfrm>
          <a:off x="858308" y="1551366"/>
          <a:ext cx="8531225" cy="9463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 the information shown below, calculate the value for the 21st period.</a:t>
          </a:r>
        </a:p>
      </xdr:txBody>
    </xdr:sp>
    <xdr:clientData/>
  </xdr:twoCellAnchor>
  <xdr:twoCellAnchor>
    <xdr:from>
      <xdr:col>0</xdr:col>
      <xdr:colOff>503465</xdr:colOff>
      <xdr:row>1</xdr:row>
      <xdr:rowOff>136071</xdr:rowOff>
    </xdr:from>
    <xdr:to>
      <xdr:col>2</xdr:col>
      <xdr:colOff>373380</xdr:colOff>
      <xdr:row>6</xdr:row>
      <xdr:rowOff>30480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4161657-BF5F-4E2C-ACCB-C1D2C4967C71}"/>
            </a:ext>
          </a:extLst>
        </xdr:cNvPr>
        <xdr:cNvSpPr/>
      </xdr:nvSpPr>
      <xdr:spPr>
        <a:xfrm>
          <a:off x="503465" y="318951"/>
          <a:ext cx="1119595" cy="8088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39</xdr:row>
      <xdr:rowOff>244929</xdr:rowOff>
    </xdr:to>
    <xdr:cxnSp macro="">
      <xdr:nvCxnSpPr>
        <xdr:cNvPr id="4" name="Straight Connector 3">
          <a:extLst>
            <a:ext uri="{FF2B5EF4-FFF2-40B4-BE49-F238E27FC236}">
              <a16:creationId xmlns:a16="http://schemas.microsoft.com/office/drawing/2014/main" id="{6A7A435E-01B9-449E-A0A5-80D249FC9E54}"/>
            </a:ext>
          </a:extLst>
        </xdr:cNvPr>
        <xdr:cNvCxnSpPr/>
      </xdr:nvCxnSpPr>
      <xdr:spPr>
        <a:xfrm>
          <a:off x="9775918" y="1569176"/>
          <a:ext cx="0" cy="682915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99604</xdr:colOff>
      <xdr:row>1</xdr:row>
      <xdr:rowOff>118110</xdr:rowOff>
    </xdr:from>
    <xdr:to>
      <xdr:col>9</xdr:col>
      <xdr:colOff>502920</xdr:colOff>
      <xdr:row>5</xdr:row>
      <xdr:rowOff>158932</xdr:rowOff>
    </xdr:to>
    <xdr:sp macro="" textlink="">
      <xdr:nvSpPr>
        <xdr:cNvPr id="6" name="Rounded Rectangle 1">
          <a:extLst>
            <a:ext uri="{FF2B5EF4-FFF2-40B4-BE49-F238E27FC236}">
              <a16:creationId xmlns:a16="http://schemas.microsoft.com/office/drawing/2014/main" id="{E508031D-15DF-4054-82EB-7D7D54288E98}"/>
            </a:ext>
          </a:extLst>
        </xdr:cNvPr>
        <xdr:cNvSpPr/>
      </xdr:nvSpPr>
      <xdr:spPr>
        <a:xfrm>
          <a:off x="1974124" y="300990"/>
          <a:ext cx="4769576" cy="7723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10</xdr:col>
      <xdr:colOff>601134</xdr:colOff>
      <xdr:row>2</xdr:row>
      <xdr:rowOff>33867</xdr:rowOff>
    </xdr:from>
    <xdr:to>
      <xdr:col>12</xdr:col>
      <xdr:colOff>365911</xdr:colOff>
      <xdr:row>5</xdr:row>
      <xdr:rowOff>152399</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E8254C50-7DBD-4ACC-A602-FD0622145ADD}"/>
            </a:ext>
          </a:extLst>
        </xdr:cNvPr>
        <xdr:cNvSpPr/>
      </xdr:nvSpPr>
      <xdr:spPr>
        <a:xfrm>
          <a:off x="7653867" y="406400"/>
          <a:ext cx="1695177" cy="677332"/>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3</xdr:col>
      <xdr:colOff>87932</xdr:colOff>
      <xdr:row>14</xdr:row>
      <xdr:rowOff>107042</xdr:rowOff>
    </xdr:from>
    <xdr:to>
      <xdr:col>9</xdr:col>
      <xdr:colOff>316531</xdr:colOff>
      <xdr:row>31</xdr:row>
      <xdr:rowOff>79827</xdr:rowOff>
    </xdr:to>
    <xdr:graphicFrame macro="">
      <xdr:nvGraphicFramePr>
        <xdr:cNvPr id="11" name="Chart 10">
          <a:extLst>
            <a:ext uri="{FF2B5EF4-FFF2-40B4-BE49-F238E27FC236}">
              <a16:creationId xmlns:a16="http://schemas.microsoft.com/office/drawing/2014/main" id="{F59030A3-1190-7718-C48C-0ECD5D123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6667012-CEE2-43AE-9EDA-4780EB6B9D33}"/>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879023</xdr:colOff>
      <xdr:row>8</xdr:row>
      <xdr:rowOff>29936</xdr:rowOff>
    </xdr:from>
    <xdr:to>
      <xdr:col>11</xdr:col>
      <xdr:colOff>879023</xdr:colOff>
      <xdr:row>37</xdr:row>
      <xdr:rowOff>168729</xdr:rowOff>
    </xdr:to>
    <xdr:cxnSp macro="">
      <xdr:nvCxnSpPr>
        <xdr:cNvPr id="4" name="Straight Connector 3">
          <a:extLst>
            <a:ext uri="{FF2B5EF4-FFF2-40B4-BE49-F238E27FC236}">
              <a16:creationId xmlns:a16="http://schemas.microsoft.com/office/drawing/2014/main" id="{F343A19C-B875-46F6-BD2B-D264C40B84F6}"/>
            </a:ext>
          </a:extLst>
        </xdr:cNvPr>
        <xdr:cNvCxnSpPr/>
      </xdr:nvCxnSpPr>
      <xdr:spPr>
        <a:xfrm>
          <a:off x="10708823" y="1510393"/>
          <a:ext cx="0" cy="85643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10</xdr:col>
      <xdr:colOff>511629</xdr:colOff>
      <xdr:row>6</xdr:row>
      <xdr:rowOff>136072</xdr:rowOff>
    </xdr:to>
    <xdr:sp macro="" textlink="">
      <xdr:nvSpPr>
        <xdr:cNvPr id="5" name="Rounded Rectangle 1">
          <a:extLst>
            <a:ext uri="{FF2B5EF4-FFF2-40B4-BE49-F238E27FC236}">
              <a16:creationId xmlns:a16="http://schemas.microsoft.com/office/drawing/2014/main" id="{898D3726-8CC7-4DCE-A02F-5956AD52F01F}"/>
            </a:ext>
          </a:extLst>
        </xdr:cNvPr>
        <xdr:cNvSpPr/>
      </xdr:nvSpPr>
      <xdr:spPr>
        <a:xfrm>
          <a:off x="2364921" y="465364"/>
          <a:ext cx="7127422"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0</xdr:colOff>
      <xdr:row>9</xdr:row>
      <xdr:rowOff>0</xdr:rowOff>
    </xdr:from>
    <xdr:to>
      <xdr:col>11</xdr:col>
      <xdr:colOff>170996</xdr:colOff>
      <xdr:row>13</xdr:row>
      <xdr:rowOff>58511</xdr:rowOff>
    </xdr:to>
    <xdr:sp macro="" textlink="">
      <xdr:nvSpPr>
        <xdr:cNvPr id="8" name="TextBox 7">
          <a:extLst>
            <a:ext uri="{FF2B5EF4-FFF2-40B4-BE49-F238E27FC236}">
              <a16:creationId xmlns:a16="http://schemas.microsoft.com/office/drawing/2014/main" id="{13F000BF-5CD1-459B-9433-0A1495522119}"/>
            </a:ext>
          </a:extLst>
        </xdr:cNvPr>
        <xdr:cNvSpPr txBox="1"/>
      </xdr:nvSpPr>
      <xdr:spPr>
        <a:xfrm>
          <a:off x="1240971" y="1665514"/>
          <a:ext cx="8084911" cy="798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Calculate the average labor cost per unit using  Monte Carlo simulation method:</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166462</xdr:colOff>
      <xdr:row>8</xdr:row>
      <xdr:rowOff>170089</xdr:rowOff>
    </xdr:from>
    <xdr:to>
      <xdr:col>11</xdr:col>
      <xdr:colOff>76201</xdr:colOff>
      <xdr:row>13</xdr:row>
      <xdr:rowOff>43543</xdr:rowOff>
    </xdr:to>
    <xdr:sp macro="" textlink="">
      <xdr:nvSpPr>
        <xdr:cNvPr id="2" name="TextBox 1">
          <a:extLst>
            <a:ext uri="{FF2B5EF4-FFF2-40B4-BE49-F238E27FC236}">
              <a16:creationId xmlns:a16="http://schemas.microsoft.com/office/drawing/2014/main" id="{B5C00E27-2978-4659-AB3D-787F98CA2398}"/>
            </a:ext>
          </a:extLst>
        </xdr:cNvPr>
        <xdr:cNvSpPr txBox="1"/>
      </xdr:nvSpPr>
      <xdr:spPr>
        <a:xfrm>
          <a:off x="2027919" y="1650546"/>
          <a:ext cx="7203168" cy="798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Calculate the average labor cost per unit using Monte Carlo simulation method:</a:t>
          </a:r>
        </a:p>
      </xdr:txBody>
    </xdr:sp>
    <xdr:clientData/>
  </xdr:twoCellAnchor>
  <xdr:twoCellAnchor>
    <xdr:from>
      <xdr:col>0</xdr:col>
      <xdr:colOff>547009</xdr:colOff>
      <xdr:row>1</xdr:row>
      <xdr:rowOff>179614</xdr:rowOff>
    </xdr:from>
    <xdr:to>
      <xdr:col>2</xdr:col>
      <xdr:colOff>615044</xdr:colOff>
      <xdr:row>7</xdr:row>
      <xdr:rowOff>97972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9ADF4BE-12AB-4D3B-BCCF-2A8797F641F0}"/>
            </a:ext>
          </a:extLst>
        </xdr:cNvPr>
        <xdr:cNvSpPr/>
      </xdr:nvSpPr>
      <xdr:spPr>
        <a:xfrm>
          <a:off x="547009" y="364671"/>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541567</xdr:colOff>
      <xdr:row>8</xdr:row>
      <xdr:rowOff>51708</xdr:rowOff>
    </xdr:from>
    <xdr:to>
      <xdr:col>11</xdr:col>
      <xdr:colOff>541567</xdr:colOff>
      <xdr:row>37</xdr:row>
      <xdr:rowOff>190501</xdr:rowOff>
    </xdr:to>
    <xdr:cxnSp macro="">
      <xdr:nvCxnSpPr>
        <xdr:cNvPr id="4" name="Straight Connector 3">
          <a:extLst>
            <a:ext uri="{FF2B5EF4-FFF2-40B4-BE49-F238E27FC236}">
              <a16:creationId xmlns:a16="http://schemas.microsoft.com/office/drawing/2014/main" id="{1A339678-3222-4123-BA5E-7CAD47A95CB8}"/>
            </a:ext>
          </a:extLst>
        </xdr:cNvPr>
        <xdr:cNvCxnSpPr/>
      </xdr:nvCxnSpPr>
      <xdr:spPr>
        <a:xfrm>
          <a:off x="10578196" y="1532165"/>
          <a:ext cx="0" cy="78023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449034</xdr:colOff>
      <xdr:row>1</xdr:row>
      <xdr:rowOff>138792</xdr:rowOff>
    </xdr:from>
    <xdr:to>
      <xdr:col>10</xdr:col>
      <xdr:colOff>380999</xdr:colOff>
      <xdr:row>5</xdr:row>
      <xdr:rowOff>179614</xdr:rowOff>
    </xdr:to>
    <xdr:sp macro="" textlink="">
      <xdr:nvSpPr>
        <xdr:cNvPr id="6" name="Rounded Rectangle 1">
          <a:extLst>
            <a:ext uri="{FF2B5EF4-FFF2-40B4-BE49-F238E27FC236}">
              <a16:creationId xmlns:a16="http://schemas.microsoft.com/office/drawing/2014/main" id="{D277786B-A1A4-44A7-93B6-2A797A89AE59}"/>
            </a:ext>
          </a:extLst>
        </xdr:cNvPr>
        <xdr:cNvSpPr/>
      </xdr:nvSpPr>
      <xdr:spPr>
        <a:xfrm>
          <a:off x="2310491" y="323849"/>
          <a:ext cx="7258051"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5443</xdr:colOff>
      <xdr:row>2</xdr:row>
      <xdr:rowOff>19050</xdr:rowOff>
    </xdr:from>
    <xdr:to>
      <xdr:col>15</xdr:col>
      <xdr:colOff>32658</xdr:colOff>
      <xdr:row>6</xdr:row>
      <xdr:rowOff>73025</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3B506E6E-D681-4E66-91C6-28F70A684E00}"/>
            </a:ext>
          </a:extLst>
        </xdr:cNvPr>
        <xdr:cNvSpPr/>
      </xdr:nvSpPr>
      <xdr:spPr>
        <a:xfrm>
          <a:off x="11119757" y="389164"/>
          <a:ext cx="1888672" cy="794204"/>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231775</xdr:colOff>
      <xdr:row>8</xdr:row>
      <xdr:rowOff>61232</xdr:rowOff>
    </xdr:from>
    <xdr:to>
      <xdr:col>13</xdr:col>
      <xdr:colOff>199118</xdr:colOff>
      <xdr:row>26</xdr:row>
      <xdr:rowOff>272144</xdr:rowOff>
    </xdr:to>
    <xdr:sp macro="" textlink="">
      <xdr:nvSpPr>
        <xdr:cNvPr id="2" name="TextBox 1">
          <a:extLst>
            <a:ext uri="{FF2B5EF4-FFF2-40B4-BE49-F238E27FC236}">
              <a16:creationId xmlns:a16="http://schemas.microsoft.com/office/drawing/2014/main" id="{651FF483-2AF4-4E68-8578-A87AA887F48A}"/>
            </a:ext>
          </a:extLst>
        </xdr:cNvPr>
        <xdr:cNvSpPr txBox="1"/>
      </xdr:nvSpPr>
      <xdr:spPr>
        <a:xfrm>
          <a:off x="844096" y="1585232"/>
          <a:ext cx="8131629" cy="440191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$20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90 customers per hour and each server can  process 120 customers per hour.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$17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68D914F-3785-44DB-9426-AA71C057B5B0}"/>
            </a:ext>
          </a:extLst>
        </xdr:cNvPr>
        <xdr:cNvSpPr/>
      </xdr:nvSpPr>
      <xdr:spPr>
        <a:xfrm>
          <a:off x="503465" y="326571"/>
          <a:ext cx="12872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39</xdr:row>
      <xdr:rowOff>244929</xdr:rowOff>
    </xdr:to>
    <xdr:cxnSp macro="">
      <xdr:nvCxnSpPr>
        <xdr:cNvPr id="4" name="Straight Connector 3">
          <a:extLst>
            <a:ext uri="{FF2B5EF4-FFF2-40B4-BE49-F238E27FC236}">
              <a16:creationId xmlns:a16="http://schemas.microsoft.com/office/drawing/2014/main" id="{7F96F932-AA01-4B05-BFB4-DFB370C03B73}"/>
            </a:ext>
          </a:extLst>
        </xdr:cNvPr>
        <xdr:cNvCxnSpPr/>
      </xdr:nvCxnSpPr>
      <xdr:spPr>
        <a:xfrm>
          <a:off x="9571267" y="1630136"/>
          <a:ext cx="0" cy="70240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285749</xdr:colOff>
      <xdr:row>27</xdr:row>
      <xdr:rowOff>187779</xdr:rowOff>
    </xdr:from>
    <xdr:to>
      <xdr:col>7</xdr:col>
      <xdr:colOff>131306</xdr:colOff>
      <xdr:row>30</xdr:row>
      <xdr:rowOff>73481</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99B9C1A1-AE3F-41CA-B799-D40FD2E73245}"/>
            </a:ext>
          </a:extLst>
        </xdr:cNvPr>
        <xdr:cNvSpPr/>
      </xdr:nvSpPr>
      <xdr:spPr>
        <a:xfrm>
          <a:off x="285749" y="6169479"/>
          <a:ext cx="4112757" cy="561977"/>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twoCellAnchor>
    <xdr:from>
      <xdr:col>3</xdr:col>
      <xdr:colOff>503464</xdr:colOff>
      <xdr:row>2</xdr:row>
      <xdr:rowOff>95250</xdr:rowOff>
    </xdr:from>
    <xdr:to>
      <xdr:col>13</xdr:col>
      <xdr:colOff>353784</xdr:colOff>
      <xdr:row>6</xdr:row>
      <xdr:rowOff>136072</xdr:rowOff>
    </xdr:to>
    <xdr:sp macro="" textlink="">
      <xdr:nvSpPr>
        <xdr:cNvPr id="9" name="Rounded Rectangle 1">
          <a:extLst>
            <a:ext uri="{FF2B5EF4-FFF2-40B4-BE49-F238E27FC236}">
              <a16:creationId xmlns:a16="http://schemas.microsoft.com/office/drawing/2014/main" id="{339F05EC-220B-4D8B-B9B4-538A6AC8A9A6}"/>
            </a:ext>
          </a:extLst>
        </xdr:cNvPr>
        <xdr:cNvSpPr/>
      </xdr:nvSpPr>
      <xdr:spPr>
        <a:xfrm>
          <a:off x="2340428" y="476250"/>
          <a:ext cx="678996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7</xdr:col>
      <xdr:colOff>503463</xdr:colOff>
      <xdr:row>27</xdr:row>
      <xdr:rowOff>149679</xdr:rowOff>
    </xdr:from>
    <xdr:to>
      <xdr:col>13</xdr:col>
      <xdr:colOff>149677</xdr:colOff>
      <xdr:row>30</xdr:row>
      <xdr:rowOff>35381</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C6E62CE9-C1A4-4AEA-8F50-D3ECDB7628E3}"/>
            </a:ext>
          </a:extLst>
        </xdr:cNvPr>
        <xdr:cNvSpPr/>
      </xdr:nvSpPr>
      <xdr:spPr>
        <a:xfrm>
          <a:off x="4770663" y="6131379"/>
          <a:ext cx="4122964" cy="561977"/>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Two-Channel</a:t>
          </a:r>
          <a:r>
            <a:rPr lang="en-US" sz="2800" baseline="0">
              <a:solidFill>
                <a:srgbClr val="FFFF00"/>
              </a:solidFill>
            </a:rPr>
            <a:t> Calculator </a:t>
          </a:r>
          <a:endParaRPr lang="en-US" sz="2800">
            <a:solidFill>
              <a:srgbClr val="FFFF00"/>
            </a:solidFill>
          </a:endParaRPr>
        </a:p>
      </xdr:txBody>
    </xdr:sp>
    <xdr:clientData/>
  </xdr:twoCellAnchor>
  <xdr:twoCellAnchor>
    <xdr:from>
      <xdr:col>13</xdr:col>
      <xdr:colOff>293914</xdr:colOff>
      <xdr:row>27</xdr:row>
      <xdr:rowOff>182337</xdr:rowOff>
    </xdr:from>
    <xdr:to>
      <xdr:col>26</xdr:col>
      <xdr:colOff>214992</xdr:colOff>
      <xdr:row>30</xdr:row>
      <xdr:rowOff>29937</xdr:rowOff>
    </xdr:to>
    <xdr:sp macro="" textlink="">
      <xdr:nvSpPr>
        <xdr:cNvPr id="15" name="TextBox 14">
          <a:extLst>
            <a:ext uri="{FF2B5EF4-FFF2-40B4-BE49-F238E27FC236}">
              <a16:creationId xmlns:a16="http://schemas.microsoft.com/office/drawing/2014/main" id="{BB0C9AB2-201D-46A0-A3F8-3E78788A5207}"/>
            </a:ext>
          </a:extLst>
        </xdr:cNvPr>
        <xdr:cNvSpPr txBox="1"/>
      </xdr:nvSpPr>
      <xdr:spPr>
        <a:xfrm>
          <a:off x="9220200" y="6049737"/>
          <a:ext cx="7943849" cy="511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Click on</a:t>
          </a:r>
          <a:r>
            <a:rPr lang="en-US" sz="2000" baseline="0"/>
            <a:t> the calculator  for  the step by step process.</a:t>
          </a:r>
          <a:endParaRPr lang="en-US" sz="2000"/>
        </a:p>
      </xdr:txBody>
    </xdr:sp>
    <xdr:clientData/>
  </xdr:twoCellAnchor>
  <xdr:twoCellAnchor>
    <xdr:from>
      <xdr:col>1</xdr:col>
      <xdr:colOff>163285</xdr:colOff>
      <xdr:row>32</xdr:row>
      <xdr:rowOff>10885</xdr:rowOff>
    </xdr:from>
    <xdr:to>
      <xdr:col>12</xdr:col>
      <xdr:colOff>476248</xdr:colOff>
      <xdr:row>35</xdr:row>
      <xdr:rowOff>97970</xdr:rowOff>
    </xdr:to>
    <xdr:sp macro="" textlink="">
      <xdr:nvSpPr>
        <xdr:cNvPr id="16" name="TextBox 15">
          <a:extLst>
            <a:ext uri="{FF2B5EF4-FFF2-40B4-BE49-F238E27FC236}">
              <a16:creationId xmlns:a16="http://schemas.microsoft.com/office/drawing/2014/main" id="{87F1A0A3-F0B5-4F99-ABF6-4215DABEB9E4}"/>
            </a:ext>
          </a:extLst>
        </xdr:cNvPr>
        <xdr:cNvSpPr txBox="1"/>
      </xdr:nvSpPr>
      <xdr:spPr>
        <a:xfrm>
          <a:off x="783771" y="6912428"/>
          <a:ext cx="7998277" cy="664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What</a:t>
          </a:r>
          <a:r>
            <a:rPr lang="en-US" sz="2000" baseline="0">
              <a:latin typeface="Lucida Bright" panose="02040602050505020304" pitchFamily="18" charset="0"/>
            </a:rPr>
            <a:t> is the utilization rate?</a:t>
          </a:r>
          <a:endParaRPr lang="en-US" sz="2000">
            <a:latin typeface="Lucida Bright" panose="02040602050505020304" pitchFamily="18" charset="0"/>
          </a:endParaRPr>
        </a:p>
      </xdr:txBody>
    </xdr:sp>
    <xdr:clientData/>
  </xdr:twoCellAnchor>
  <xdr:twoCellAnchor>
    <xdr:from>
      <xdr:col>15</xdr:col>
      <xdr:colOff>244928</xdr:colOff>
      <xdr:row>2</xdr:row>
      <xdr:rowOff>40821</xdr:rowOff>
    </xdr:from>
    <xdr:to>
      <xdr:col>18</xdr:col>
      <xdr:colOff>261258</xdr:colOff>
      <xdr:row>6</xdr:row>
      <xdr:rowOff>94796</xdr:rowOff>
    </xdr:to>
    <xdr:sp macro="" textlink="">
      <xdr:nvSpPr>
        <xdr:cNvPr id="18" name="Rounded Rectangle 6">
          <a:hlinkClick xmlns:r="http://schemas.openxmlformats.org/officeDocument/2006/relationships" r:id="rId4"/>
          <a:extLst>
            <a:ext uri="{FF2B5EF4-FFF2-40B4-BE49-F238E27FC236}">
              <a16:creationId xmlns:a16="http://schemas.microsoft.com/office/drawing/2014/main" id="{3CBB1597-571C-43E2-A614-33957D8368DE}"/>
            </a:ext>
          </a:extLst>
        </xdr:cNvPr>
        <xdr:cNvSpPr/>
      </xdr:nvSpPr>
      <xdr:spPr>
        <a:xfrm>
          <a:off x="10412185" y="410935"/>
          <a:ext cx="1834244" cy="794204"/>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5D6ABC37-23A2-4EC8-B6C0-DBACF0058058}"/>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B5688A2B-52D1-48FA-BBB2-ED474EBDA6B0}"/>
            </a:ext>
          </a:extLst>
        </xdr:cNvPr>
        <xdr:cNvSpPr/>
      </xdr:nvSpPr>
      <xdr:spPr>
        <a:xfrm>
          <a:off x="10706100" y="486834"/>
          <a:ext cx="1929342"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A005C107-B688-4011-B03B-CF03E9270D8D}"/>
            </a:ext>
          </a:extLst>
        </xdr:cNvPr>
        <xdr:cNvSpPr/>
      </xdr:nvSpPr>
      <xdr:spPr>
        <a:xfrm>
          <a:off x="10719858" y="3536951"/>
          <a:ext cx="1930400"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Pretest 4 </a:t>
          </a:r>
          <a:r>
            <a:rPr lang="en-US" sz="4000" b="1" baseline="0">
              <a:solidFill>
                <a:schemeClr val="accent3">
                  <a:lumMod val="50000"/>
                </a:schemeClr>
              </a:solidFill>
              <a:latin typeface="Lucida Bright" panose="02040602050505020304" pitchFamily="18" charset="0"/>
            </a:rPr>
            <a:t>-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699B0263-E319-4363-BDD0-FF1F78A8CF31}"/>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A2F392A8-23B6-4A25-9A9D-C89BEC976683}"/>
            </a:ext>
          </a:extLst>
        </xdr:cNvPr>
        <xdr:cNvSpPr/>
      </xdr:nvSpPr>
      <xdr:spPr>
        <a:xfrm>
          <a:off x="10706100" y="486834"/>
          <a:ext cx="1929342"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CD05BABC-7F19-4B69-AA8B-C657327288F1}"/>
            </a:ext>
          </a:extLst>
        </xdr:cNvPr>
        <xdr:cNvSpPr/>
      </xdr:nvSpPr>
      <xdr:spPr>
        <a:xfrm>
          <a:off x="10719858" y="3536951"/>
          <a:ext cx="1930400"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F090B202-9C4A-4033-94D8-D1D6B3BF9AA4}"/>
            </a:ext>
          </a:extLst>
        </xdr:cNvPr>
        <xdr:cNvSpPr/>
      </xdr:nvSpPr>
      <xdr:spPr>
        <a:xfrm>
          <a:off x="503465" y="326571"/>
          <a:ext cx="12872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AD96CDF5-2A32-428F-A511-E00271BF72BE}"/>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285749</xdr:colOff>
      <xdr:row>27</xdr:row>
      <xdr:rowOff>187779</xdr:rowOff>
    </xdr:from>
    <xdr:to>
      <xdr:col>7</xdr:col>
      <xdr:colOff>131306</xdr:colOff>
      <xdr:row>30</xdr:row>
      <xdr:rowOff>73481</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063FF924-81F5-4296-A4FB-668242F026F4}"/>
            </a:ext>
          </a:extLst>
        </xdr:cNvPr>
        <xdr:cNvSpPr/>
      </xdr:nvSpPr>
      <xdr:spPr>
        <a:xfrm>
          <a:off x="285749" y="6169479"/>
          <a:ext cx="4112757" cy="561977"/>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twoCellAnchor>
    <xdr:from>
      <xdr:col>15</xdr:col>
      <xdr:colOff>31750</xdr:colOff>
      <xdr:row>7</xdr:row>
      <xdr:rowOff>89805</xdr:rowOff>
    </xdr:from>
    <xdr:to>
      <xdr:col>22</xdr:col>
      <xdr:colOff>0</xdr:colOff>
      <xdr:row>19</xdr:row>
      <xdr:rowOff>13607</xdr:rowOff>
    </xdr:to>
    <xdr:sp macro="" textlink="">
      <xdr:nvSpPr>
        <xdr:cNvPr id="6" name="TextBox 5">
          <a:extLst>
            <a:ext uri="{FF2B5EF4-FFF2-40B4-BE49-F238E27FC236}">
              <a16:creationId xmlns:a16="http://schemas.microsoft.com/office/drawing/2014/main" id="{E9E62CAF-0B58-4F67-94C2-24BB194C7DA9}"/>
            </a:ext>
          </a:extLst>
        </xdr:cNvPr>
        <xdr:cNvSpPr txBox="1"/>
      </xdr:nvSpPr>
      <xdr:spPr>
        <a:xfrm>
          <a:off x="9994900" y="1423305"/>
          <a:ext cx="3997325" cy="2209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TC = Total Cost</a:t>
          </a:r>
        </a:p>
        <a:p>
          <a:r>
            <a:rPr lang="en-US" sz="2000">
              <a:latin typeface="Lucida Bright" panose="02040602050505020304" pitchFamily="18" charset="0"/>
            </a:rPr>
            <a:t>W</a:t>
          </a:r>
          <a:r>
            <a:rPr lang="en-US" sz="1600">
              <a:latin typeface="Lucida Bright" panose="02040602050505020304" pitchFamily="18" charset="0"/>
            </a:rPr>
            <a:t>C</a:t>
          </a:r>
          <a:r>
            <a:rPr lang="en-US" sz="2000">
              <a:latin typeface="Lucida Bright" panose="02040602050505020304" pitchFamily="18" charset="0"/>
            </a:rPr>
            <a:t> = Waiting Cost</a:t>
          </a:r>
        </a:p>
        <a:p>
          <a:r>
            <a:rPr lang="en-US" sz="2000">
              <a:latin typeface="Lucida Bright" panose="02040602050505020304" pitchFamily="18" charset="0"/>
            </a:rPr>
            <a:t>S</a:t>
          </a:r>
          <a:r>
            <a:rPr lang="en-US" sz="1600">
              <a:latin typeface="Lucida Bright" panose="02040602050505020304" pitchFamily="18" charset="0"/>
            </a:rPr>
            <a:t>C</a:t>
          </a:r>
          <a:r>
            <a:rPr lang="en-US" sz="2000">
              <a:latin typeface="Lucida Bright" panose="02040602050505020304" pitchFamily="18" charset="0"/>
            </a:rPr>
            <a:t> =</a:t>
          </a:r>
          <a:r>
            <a:rPr lang="en-US" sz="2000" baseline="0">
              <a:latin typeface="Lucida Bright" panose="02040602050505020304" pitchFamily="18" charset="0"/>
            </a:rPr>
            <a:t> Serving Cost</a:t>
          </a:r>
        </a:p>
        <a:p>
          <a:r>
            <a:rPr lang="en-US" sz="2000" baseline="0">
              <a:latin typeface="Lucida Bright" panose="02040602050505020304" pitchFamily="18" charset="0"/>
            </a:rPr>
            <a:t>k = number of channels</a:t>
          </a:r>
        </a:p>
        <a:p>
          <a:endParaRPr lang="en-US" sz="2000" baseline="0">
            <a:latin typeface="Lucida Bright" panose="02040602050505020304" pitchFamily="18" charset="0"/>
          </a:endParaRPr>
        </a:p>
        <a:p>
          <a:r>
            <a:rPr lang="en-US" sz="2000" b="1" baseline="0">
              <a:latin typeface="Lucida Bright" panose="02040602050505020304" pitchFamily="18" charset="0"/>
            </a:rPr>
            <a:t>TC = (W</a:t>
          </a:r>
          <a:r>
            <a:rPr lang="en-US" sz="1600" b="1" baseline="0">
              <a:latin typeface="Lucida Bright" panose="02040602050505020304" pitchFamily="18" charset="0"/>
            </a:rPr>
            <a:t>C</a:t>
          </a:r>
          <a:r>
            <a:rPr lang="en-US" sz="2000" b="1" baseline="0">
              <a:latin typeface="Lucida Bright" panose="02040602050505020304" pitchFamily="18" charset="0"/>
            </a:rPr>
            <a:t>*L) + (S</a:t>
          </a:r>
          <a:r>
            <a:rPr lang="en-US" sz="1600" b="1" baseline="0">
              <a:latin typeface="Lucida Bright" panose="02040602050505020304" pitchFamily="18" charset="0"/>
            </a:rPr>
            <a:t>C</a:t>
          </a:r>
          <a:r>
            <a:rPr lang="en-US" sz="2000" b="1" baseline="0">
              <a:latin typeface="Lucida Bright" panose="02040602050505020304" pitchFamily="18" charset="0"/>
            </a:rPr>
            <a:t>*k)</a:t>
          </a:r>
          <a:endParaRPr lang="en-US" sz="2000" b="1">
            <a:latin typeface="Lucida Bright" panose="02040602050505020304" pitchFamily="18" charset="0"/>
          </a:endParaRPr>
        </a:p>
      </xdr:txBody>
    </xdr:sp>
    <xdr:clientData/>
  </xdr:twoCellAnchor>
  <xdr:twoCellAnchor>
    <xdr:from>
      <xdr:col>15</xdr:col>
      <xdr:colOff>0</xdr:colOff>
      <xdr:row>20</xdr:row>
      <xdr:rowOff>239486</xdr:rowOff>
    </xdr:from>
    <xdr:to>
      <xdr:col>22</xdr:col>
      <xdr:colOff>0</xdr:colOff>
      <xdr:row>24</xdr:row>
      <xdr:rowOff>163285</xdr:rowOff>
    </xdr:to>
    <xdr:sp macro="" textlink="">
      <xdr:nvSpPr>
        <xdr:cNvPr id="7" name="TextBox 6">
          <a:extLst>
            <a:ext uri="{FF2B5EF4-FFF2-40B4-BE49-F238E27FC236}">
              <a16:creationId xmlns:a16="http://schemas.microsoft.com/office/drawing/2014/main" id="{576FA121-40F0-4E20-B530-597F3E8DB4BF}"/>
            </a:ext>
          </a:extLst>
        </xdr:cNvPr>
        <xdr:cNvSpPr txBox="1"/>
      </xdr:nvSpPr>
      <xdr:spPr>
        <a:xfrm>
          <a:off x="9963150" y="4154261"/>
          <a:ext cx="4029075" cy="1104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TC</a:t>
          </a:r>
          <a:r>
            <a:rPr lang="en-US" sz="2000" baseline="0">
              <a:latin typeface="Lucida Bright" panose="02040602050505020304" pitchFamily="18" charset="0"/>
            </a:rPr>
            <a:t> = 20*L+$17*1</a:t>
          </a:r>
        </a:p>
        <a:p>
          <a:r>
            <a:rPr lang="en-US" sz="2000" baseline="0">
              <a:latin typeface="Lucida Bright" panose="02040602050505020304" pitchFamily="18" charset="0"/>
            </a:rPr>
            <a:t>for single channel </a:t>
          </a:r>
        </a:p>
        <a:p>
          <a:r>
            <a:rPr lang="en-US" sz="2000" baseline="0">
              <a:latin typeface="Lucida Bright" panose="02040602050505020304" pitchFamily="18" charset="0"/>
            </a:rPr>
            <a:t>L = 3 (from the SC Calculator)</a:t>
          </a:r>
        </a:p>
      </xdr:txBody>
    </xdr:sp>
    <xdr:clientData/>
  </xdr:twoCellAnchor>
  <xdr:twoCellAnchor>
    <xdr:from>
      <xdr:col>15</xdr:col>
      <xdr:colOff>0</xdr:colOff>
      <xdr:row>25</xdr:row>
      <xdr:rowOff>108857</xdr:rowOff>
    </xdr:from>
    <xdr:to>
      <xdr:col>22</xdr:col>
      <xdr:colOff>0</xdr:colOff>
      <xdr:row>31</xdr:row>
      <xdr:rowOff>13607</xdr:rowOff>
    </xdr:to>
    <xdr:sp macro="" textlink="">
      <xdr:nvSpPr>
        <xdr:cNvPr id="8" name="TextBox 7">
          <a:extLst>
            <a:ext uri="{FF2B5EF4-FFF2-40B4-BE49-F238E27FC236}">
              <a16:creationId xmlns:a16="http://schemas.microsoft.com/office/drawing/2014/main" id="{F6B9385E-F63B-4145-AC5D-AF449A28715C}"/>
            </a:ext>
          </a:extLst>
        </xdr:cNvPr>
        <xdr:cNvSpPr txBox="1"/>
      </xdr:nvSpPr>
      <xdr:spPr>
        <a:xfrm>
          <a:off x="9963150" y="5500007"/>
          <a:ext cx="402907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TC</a:t>
          </a:r>
          <a:r>
            <a:rPr lang="en-US" sz="2000" baseline="0">
              <a:latin typeface="Lucida Bright" panose="02040602050505020304" pitchFamily="18" charset="0"/>
            </a:rPr>
            <a:t> = $20*L+$17*2</a:t>
          </a:r>
        </a:p>
        <a:p>
          <a:r>
            <a:rPr lang="en-US" sz="2000" baseline="0">
              <a:latin typeface="Lucida Bright" panose="02040602050505020304" pitchFamily="18" charset="0"/>
            </a:rPr>
            <a:t>for two channel </a:t>
          </a:r>
        </a:p>
        <a:p>
          <a:r>
            <a:rPr lang="en-US" sz="2000" baseline="0">
              <a:latin typeface="Lucida Bright" panose="02040602050505020304" pitchFamily="18" charset="0"/>
            </a:rPr>
            <a:t>L = 0.8727 (from the TC Calculator)</a:t>
          </a:r>
        </a:p>
      </xdr:txBody>
    </xdr:sp>
    <xdr:clientData/>
  </xdr:twoCellAnchor>
  <xdr:twoCellAnchor>
    <xdr:from>
      <xdr:col>3</xdr:col>
      <xdr:colOff>585107</xdr:colOff>
      <xdr:row>1</xdr:row>
      <xdr:rowOff>136071</xdr:rowOff>
    </xdr:from>
    <xdr:to>
      <xdr:col>13</xdr:col>
      <xdr:colOff>435427</xdr:colOff>
      <xdr:row>5</xdr:row>
      <xdr:rowOff>176893</xdr:rowOff>
    </xdr:to>
    <xdr:sp macro="" textlink="">
      <xdr:nvSpPr>
        <xdr:cNvPr id="9" name="Rounded Rectangle 1">
          <a:extLst>
            <a:ext uri="{FF2B5EF4-FFF2-40B4-BE49-F238E27FC236}">
              <a16:creationId xmlns:a16="http://schemas.microsoft.com/office/drawing/2014/main" id="{1AA4F443-E863-4A04-B14C-456C3E263024}"/>
            </a:ext>
          </a:extLst>
        </xdr:cNvPr>
        <xdr:cNvSpPr/>
      </xdr:nvSpPr>
      <xdr:spPr>
        <a:xfrm>
          <a:off x="2422071" y="326571"/>
          <a:ext cx="678996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0">
              <a:solidFill>
                <a:schemeClr val="accent2">
                  <a:lumMod val="60000"/>
                  <a:lumOff val="4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7</xdr:col>
      <xdr:colOff>503463</xdr:colOff>
      <xdr:row>27</xdr:row>
      <xdr:rowOff>149679</xdr:rowOff>
    </xdr:from>
    <xdr:to>
      <xdr:col>13</xdr:col>
      <xdr:colOff>149677</xdr:colOff>
      <xdr:row>30</xdr:row>
      <xdr:rowOff>35381</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8F922307-AC39-4DF6-82B6-F151424FB9D4}"/>
            </a:ext>
          </a:extLst>
        </xdr:cNvPr>
        <xdr:cNvSpPr/>
      </xdr:nvSpPr>
      <xdr:spPr>
        <a:xfrm>
          <a:off x="4770663" y="6131379"/>
          <a:ext cx="4122964" cy="561977"/>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Two-Channel</a:t>
          </a:r>
          <a:r>
            <a:rPr lang="en-US" sz="2800" baseline="0">
              <a:solidFill>
                <a:srgbClr val="FFFF00"/>
              </a:solidFill>
            </a:rPr>
            <a:t> Calculator </a:t>
          </a:r>
          <a:endParaRPr lang="en-US" sz="2800">
            <a:solidFill>
              <a:srgbClr val="FFFF00"/>
            </a:solidFill>
          </a:endParaRPr>
        </a:p>
      </xdr:txBody>
    </xdr:sp>
    <xdr:clientData/>
  </xdr:twoCellAnchor>
  <xdr:twoCellAnchor>
    <xdr:from>
      <xdr:col>25</xdr:col>
      <xdr:colOff>446767</xdr:colOff>
      <xdr:row>21</xdr:row>
      <xdr:rowOff>231322</xdr:rowOff>
    </xdr:from>
    <xdr:to>
      <xdr:col>28</xdr:col>
      <xdr:colOff>396875</xdr:colOff>
      <xdr:row>25</xdr:row>
      <xdr:rowOff>4536</xdr:rowOff>
    </xdr:to>
    <xdr:sp macro="" textlink="">
      <xdr:nvSpPr>
        <xdr:cNvPr id="11" name="Speech Bubble: Oval 10">
          <a:extLst>
            <a:ext uri="{FF2B5EF4-FFF2-40B4-BE49-F238E27FC236}">
              <a16:creationId xmlns:a16="http://schemas.microsoft.com/office/drawing/2014/main" id="{E42FCA90-A093-406A-A060-8E8823D59858}"/>
            </a:ext>
          </a:extLst>
        </xdr:cNvPr>
        <xdr:cNvSpPr/>
      </xdr:nvSpPr>
      <xdr:spPr>
        <a:xfrm>
          <a:off x="16429717" y="4441372"/>
          <a:ext cx="1778908" cy="954314"/>
        </a:xfrm>
        <a:prstGeom prst="wedgeEllipseCallout">
          <a:avLst>
            <a:gd name="adj1" fmla="val -71870"/>
            <a:gd name="adj2" fmla="val 106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50000"/>
                </a:schemeClr>
              </a:solidFill>
              <a:latin typeface="Lucida Bright" panose="02040602050505020304" pitchFamily="18" charset="0"/>
            </a:rPr>
            <a:t>More Cost Effective</a:t>
          </a:r>
        </a:p>
      </xdr:txBody>
    </xdr:sp>
    <xdr:clientData/>
  </xdr:twoCellAnchor>
  <xdr:twoCellAnchor>
    <xdr:from>
      <xdr:col>15</xdr:col>
      <xdr:colOff>11339</xdr:colOff>
      <xdr:row>31</xdr:row>
      <xdr:rowOff>179614</xdr:rowOff>
    </xdr:from>
    <xdr:to>
      <xdr:col>22</xdr:col>
      <xdr:colOff>0</xdr:colOff>
      <xdr:row>37</xdr:row>
      <xdr:rowOff>77561</xdr:rowOff>
    </xdr:to>
    <xdr:sp macro="" textlink="">
      <xdr:nvSpPr>
        <xdr:cNvPr id="12" name="TextBox 11">
          <a:extLst>
            <a:ext uri="{FF2B5EF4-FFF2-40B4-BE49-F238E27FC236}">
              <a16:creationId xmlns:a16="http://schemas.microsoft.com/office/drawing/2014/main" id="{C9CADEEF-4F68-44F9-9511-72DE200EF8D4}"/>
            </a:ext>
          </a:extLst>
        </xdr:cNvPr>
        <xdr:cNvSpPr txBox="1"/>
      </xdr:nvSpPr>
      <xdr:spPr>
        <a:xfrm>
          <a:off x="9974489" y="7028089"/>
          <a:ext cx="4017736" cy="1040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Calibri"/>
            </a:rPr>
            <a:t>Utilization rate:</a:t>
          </a:r>
        </a:p>
        <a:p>
          <a:r>
            <a:rPr lang="el-GR" sz="2400" baseline="0">
              <a:latin typeface="Calibri"/>
            </a:rPr>
            <a:t>ρ</a:t>
          </a:r>
          <a:r>
            <a:rPr lang="en-US" sz="2400" baseline="0">
              <a:latin typeface="Calibri"/>
            </a:rPr>
            <a:t> = </a:t>
          </a:r>
          <a:r>
            <a:rPr lang="el-GR" sz="2400" baseline="0">
              <a:latin typeface="Calibri"/>
            </a:rPr>
            <a:t>λ</a:t>
          </a:r>
          <a:r>
            <a:rPr lang="en-US" sz="2400" baseline="0">
              <a:latin typeface="Calibri"/>
            </a:rPr>
            <a:t>/µ = 0.75</a:t>
          </a:r>
          <a:endParaRPr lang="en-US" sz="2400" baseline="0">
            <a:latin typeface="Lucida Bright" panose="02040602050505020304" pitchFamily="18" charset="0"/>
          </a:endParaRPr>
        </a:p>
      </xdr:txBody>
    </xdr:sp>
    <xdr:clientData/>
  </xdr:twoCellAnchor>
  <xdr:twoCellAnchor>
    <xdr:from>
      <xdr:col>15</xdr:col>
      <xdr:colOff>136071</xdr:colOff>
      <xdr:row>16</xdr:row>
      <xdr:rowOff>149679</xdr:rowOff>
    </xdr:from>
    <xdr:to>
      <xdr:col>17</xdr:col>
      <xdr:colOff>272143</xdr:colOff>
      <xdr:row>23</xdr:row>
      <xdr:rowOff>40821</xdr:rowOff>
    </xdr:to>
    <xdr:cxnSp macro="">
      <xdr:nvCxnSpPr>
        <xdr:cNvPr id="13" name="Straight Arrow Connector 12">
          <a:extLst>
            <a:ext uri="{FF2B5EF4-FFF2-40B4-BE49-F238E27FC236}">
              <a16:creationId xmlns:a16="http://schemas.microsoft.com/office/drawing/2014/main" id="{89B45AEC-A9BF-4F4F-B227-A53A57BD98AE}"/>
            </a:ext>
          </a:extLst>
        </xdr:cNvPr>
        <xdr:cNvCxnSpPr/>
      </xdr:nvCxnSpPr>
      <xdr:spPr>
        <a:xfrm flipV="1">
          <a:off x="10099221" y="3197679"/>
          <a:ext cx="1298122" cy="164374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190500</xdr:colOff>
      <xdr:row>26</xdr:row>
      <xdr:rowOff>68036</xdr:rowOff>
    </xdr:from>
    <xdr:to>
      <xdr:col>17</xdr:col>
      <xdr:colOff>231322</xdr:colOff>
      <xdr:row>28</xdr:row>
      <xdr:rowOff>27215</xdr:rowOff>
    </xdr:to>
    <xdr:cxnSp macro="">
      <xdr:nvCxnSpPr>
        <xdr:cNvPr id="14" name="Straight Arrow Connector 13">
          <a:extLst>
            <a:ext uri="{FF2B5EF4-FFF2-40B4-BE49-F238E27FC236}">
              <a16:creationId xmlns:a16="http://schemas.microsoft.com/office/drawing/2014/main" id="{40F899A9-7C90-4D4B-ACD3-25244F154A09}"/>
            </a:ext>
          </a:extLst>
        </xdr:cNvPr>
        <xdr:cNvCxnSpPr/>
      </xdr:nvCxnSpPr>
      <xdr:spPr>
        <a:xfrm flipV="1">
          <a:off x="10153650" y="5754461"/>
          <a:ext cx="1202872" cy="549729"/>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381001</xdr:colOff>
      <xdr:row>31</xdr:row>
      <xdr:rowOff>95251</xdr:rowOff>
    </xdr:from>
    <xdr:to>
      <xdr:col>12</xdr:col>
      <xdr:colOff>476249</xdr:colOff>
      <xdr:row>34</xdr:row>
      <xdr:rowOff>40823</xdr:rowOff>
    </xdr:to>
    <xdr:sp macro="" textlink="">
      <xdr:nvSpPr>
        <xdr:cNvPr id="15" name="TextBox 14">
          <a:extLst>
            <a:ext uri="{FF2B5EF4-FFF2-40B4-BE49-F238E27FC236}">
              <a16:creationId xmlns:a16="http://schemas.microsoft.com/office/drawing/2014/main" id="{21D511C7-4B34-4A4C-A82E-F44E08E61F91}"/>
            </a:ext>
          </a:extLst>
        </xdr:cNvPr>
        <xdr:cNvSpPr txBox="1"/>
      </xdr:nvSpPr>
      <xdr:spPr>
        <a:xfrm>
          <a:off x="990601" y="6943726"/>
          <a:ext cx="7619998"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Click on</a:t>
          </a:r>
          <a:r>
            <a:rPr lang="en-US" sz="2000" baseline="0"/>
            <a:t> the calculator  for  the step by step process.</a:t>
          </a:r>
          <a:endParaRPr lang="en-US" sz="2000"/>
        </a:p>
      </xdr:txBody>
    </xdr:sp>
    <xdr:clientData/>
  </xdr:twoCellAnchor>
  <xdr:twoCellAnchor>
    <xdr:from>
      <xdr:col>1</xdr:col>
      <xdr:colOff>435429</xdr:colOff>
      <xdr:row>35</xdr:row>
      <xdr:rowOff>108857</xdr:rowOff>
    </xdr:from>
    <xdr:to>
      <xdr:col>12</xdr:col>
      <xdr:colOff>530677</xdr:colOff>
      <xdr:row>39</xdr:row>
      <xdr:rowOff>21771</xdr:rowOff>
    </xdr:to>
    <xdr:sp macro="" textlink="">
      <xdr:nvSpPr>
        <xdr:cNvPr id="16" name="TextBox 15">
          <a:extLst>
            <a:ext uri="{FF2B5EF4-FFF2-40B4-BE49-F238E27FC236}">
              <a16:creationId xmlns:a16="http://schemas.microsoft.com/office/drawing/2014/main" id="{4038C267-C647-451E-AE0E-89EB963054CD}"/>
            </a:ext>
          </a:extLst>
        </xdr:cNvPr>
        <xdr:cNvSpPr txBox="1"/>
      </xdr:nvSpPr>
      <xdr:spPr>
        <a:xfrm>
          <a:off x="1045029" y="7719332"/>
          <a:ext cx="7619998" cy="674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What</a:t>
          </a:r>
          <a:r>
            <a:rPr lang="en-US" sz="2000" baseline="0"/>
            <a:t> is the utilization rate?</a:t>
          </a:r>
          <a:endParaRPr lang="en-US" sz="2000"/>
        </a:p>
      </xdr:txBody>
    </xdr:sp>
    <xdr:clientData/>
  </xdr:twoCellAnchor>
  <xdr:twoCellAnchor>
    <xdr:from>
      <xdr:col>1</xdr:col>
      <xdr:colOff>108857</xdr:colOff>
      <xdr:row>8</xdr:row>
      <xdr:rowOff>122464</xdr:rowOff>
    </xdr:from>
    <xdr:to>
      <xdr:col>13</xdr:col>
      <xdr:colOff>76200</xdr:colOff>
      <xdr:row>27</xdr:row>
      <xdr:rowOff>34019</xdr:rowOff>
    </xdr:to>
    <xdr:sp macro="" textlink="">
      <xdr:nvSpPr>
        <xdr:cNvPr id="17" name="TextBox 16">
          <a:extLst>
            <a:ext uri="{FF2B5EF4-FFF2-40B4-BE49-F238E27FC236}">
              <a16:creationId xmlns:a16="http://schemas.microsoft.com/office/drawing/2014/main" id="{599FAEFD-1CE6-493F-BFBF-7E11587A1950}"/>
            </a:ext>
          </a:extLst>
        </xdr:cNvPr>
        <xdr:cNvSpPr txBox="1"/>
      </xdr:nvSpPr>
      <xdr:spPr>
        <a:xfrm>
          <a:off x="721178" y="1646464"/>
          <a:ext cx="8131629" cy="440191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$20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90 customers per hour and each server can  process 120 customers per hour.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The cost of wages and benefits is $17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204107</xdr:colOff>
      <xdr:row>2</xdr:row>
      <xdr:rowOff>13607</xdr:rowOff>
    </xdr:from>
    <xdr:to>
      <xdr:col>3</xdr:col>
      <xdr:colOff>122464</xdr:colOff>
      <xdr:row>6</xdr:row>
      <xdr:rowOff>136073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25E9E50-7AF1-4BEE-9694-E411170FF04F}"/>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4" name="Straight Connector 3">
          <a:extLst>
            <a:ext uri="{FF2B5EF4-FFF2-40B4-BE49-F238E27FC236}">
              <a16:creationId xmlns:a16="http://schemas.microsoft.com/office/drawing/2014/main" id="{8B1B95D6-DB73-429E-A060-988F2B0D0747}"/>
            </a:ext>
          </a:extLst>
        </xdr:cNvPr>
        <xdr:cNvCxnSpPr/>
      </xdr:nvCxnSpPr>
      <xdr:spPr>
        <a:xfrm>
          <a:off x="8237764" y="1564821"/>
          <a:ext cx="0" cy="767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5" name="Rounded Rectangle 1">
          <a:extLst>
            <a:ext uri="{FF2B5EF4-FFF2-40B4-BE49-F238E27FC236}">
              <a16:creationId xmlns:a16="http://schemas.microsoft.com/office/drawing/2014/main" id="{EFC64EE8-9CE6-4E8D-AB7F-F40B0D218FFC}"/>
            </a:ext>
          </a:extLst>
        </xdr:cNvPr>
        <xdr:cNvSpPr/>
      </xdr:nvSpPr>
      <xdr:spPr>
        <a:xfrm>
          <a:off x="2337366" y="503463"/>
          <a:ext cx="515472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4</xdr:col>
      <xdr:colOff>424541</xdr:colOff>
      <xdr:row>37</xdr:row>
      <xdr:rowOff>62592</xdr:rowOff>
    </xdr:from>
    <xdr:to>
      <xdr:col>9</xdr:col>
      <xdr:colOff>403450</xdr:colOff>
      <xdr:row>40</xdr:row>
      <xdr:rowOff>57151</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EDCA9969-5D7A-4634-818E-EB255B540242}"/>
            </a:ext>
          </a:extLst>
        </xdr:cNvPr>
        <xdr:cNvSpPr/>
      </xdr:nvSpPr>
      <xdr:spPr>
        <a:xfrm>
          <a:off x="2906484" y="7345135"/>
          <a:ext cx="3081337" cy="549730"/>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 Line</a:t>
          </a:r>
          <a:r>
            <a:rPr lang="en-US" sz="2800" baseline="0">
              <a:solidFill>
                <a:srgbClr val="FFFF00"/>
              </a:solidFill>
            </a:rPr>
            <a:t> Calculator </a:t>
          </a:r>
          <a:endParaRPr lang="en-US" sz="2800">
            <a:solidFill>
              <a:srgbClr val="FFFF00"/>
            </a:solidFill>
          </a:endParaRPr>
        </a:p>
      </xdr:txBody>
    </xdr:sp>
    <xdr:clientData/>
  </xdr:twoCellAnchor>
  <xdr:twoCellAnchor>
    <xdr:from>
      <xdr:col>15</xdr:col>
      <xdr:colOff>24493</xdr:colOff>
      <xdr:row>11</xdr:row>
      <xdr:rowOff>84362</xdr:rowOff>
    </xdr:from>
    <xdr:to>
      <xdr:col>28</xdr:col>
      <xdr:colOff>65313</xdr:colOff>
      <xdr:row>27</xdr:row>
      <xdr:rowOff>48984</xdr:rowOff>
    </xdr:to>
    <xdr:sp macro="" textlink="">
      <xdr:nvSpPr>
        <xdr:cNvPr id="9" name="TextBox 8">
          <a:extLst>
            <a:ext uri="{FF2B5EF4-FFF2-40B4-BE49-F238E27FC236}">
              <a16:creationId xmlns:a16="http://schemas.microsoft.com/office/drawing/2014/main" id="{B2C8EEB7-A896-43D6-B627-37753D0FDE11}"/>
            </a:ext>
          </a:extLst>
        </xdr:cNvPr>
        <xdr:cNvSpPr txBox="1"/>
      </xdr:nvSpPr>
      <xdr:spPr>
        <a:xfrm>
          <a:off x="9168493" y="2179862"/>
          <a:ext cx="8137070" cy="3165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In the TL Calculator </a:t>
          </a:r>
          <a:r>
            <a:rPr lang="en-US" sz="2000" baseline="0">
              <a:latin typeface="Lucida Bright" panose="02040602050505020304" pitchFamily="18" charset="0"/>
            </a:rPr>
            <a:t> type-in the arrival rate and service rate (70 per hour and 85 per hour).</a:t>
          </a:r>
        </a:p>
        <a:p>
          <a:endParaRPr lang="en-US" sz="2000" baseline="0">
            <a:latin typeface="Lucida Bright" panose="02040602050505020304" pitchFamily="18" charset="0"/>
          </a:endParaRPr>
        </a:p>
        <a:p>
          <a:pPr fontAlgn="base"/>
          <a:r>
            <a:rPr lang="en-US" sz="2000">
              <a:effectLst/>
              <a:latin typeface="Lucida Bright" panose="02040602050505020304" pitchFamily="18" charset="0"/>
            </a:rPr>
            <a:t> a) </a:t>
          </a:r>
          <a:r>
            <a:rPr lang="en-US" sz="2000" b="1">
              <a:solidFill>
                <a:srgbClr val="C00000"/>
              </a:solidFill>
              <a:effectLst/>
              <a:latin typeface="Lucida Bright" panose="02040602050505020304" pitchFamily="18" charset="0"/>
            </a:rPr>
            <a:t>Pw=</a:t>
          </a:r>
          <a:r>
            <a:rPr lang="en-US" sz="2000" b="1" baseline="0">
              <a:solidFill>
                <a:srgbClr val="C00000"/>
              </a:solidFill>
              <a:effectLst/>
              <a:latin typeface="Lucida Bright" panose="02040602050505020304" pitchFamily="18" charset="0"/>
            </a:rPr>
            <a:t> </a:t>
          </a:r>
          <a:r>
            <a:rPr lang="en-US" sz="2000" b="1">
              <a:solidFill>
                <a:srgbClr val="C00000"/>
              </a:solidFill>
              <a:effectLst/>
              <a:latin typeface="Lucida Bright" panose="02040602050505020304" pitchFamily="18" charset="0"/>
            </a:rPr>
            <a:t>0.2045</a:t>
          </a:r>
          <a:r>
            <a:rPr lang="en-US" sz="2000">
              <a:effectLst/>
              <a:latin typeface="Lucida Bright" panose="02040602050505020304" pitchFamily="18" charset="0"/>
            </a:rPr>
            <a:t>This can be read from the operating characteristics</a:t>
          </a:r>
          <a:r>
            <a:rPr lang="en-US" sz="2000" baseline="0">
              <a:effectLst/>
              <a:latin typeface="Lucida Bright" panose="02040602050505020304" pitchFamily="18" charset="0"/>
            </a:rPr>
            <a:t> calculated automatically</a:t>
          </a:r>
        </a:p>
        <a:p>
          <a:pPr fontAlgn="base"/>
          <a:endParaRPr lang="en-US" sz="2000" baseline="0">
            <a:effectLst/>
            <a:latin typeface="Lucida Bright" panose="02040602050505020304" pitchFamily="18" charset="0"/>
          </a:endParaRPr>
        </a:p>
        <a:p>
          <a:pPr fontAlgn="base"/>
          <a:r>
            <a:rPr lang="en-US" sz="2000" baseline="0">
              <a:effectLst/>
              <a:latin typeface="Lucida Bright" panose="02040602050505020304" pitchFamily="18" charset="0"/>
            </a:rPr>
            <a:t>b) The probability that there are four customers in the system:</a:t>
          </a:r>
        </a:p>
        <a:p>
          <a:pPr fontAlgn="base"/>
          <a:r>
            <a:rPr lang="en-US" sz="2000" b="1" baseline="0">
              <a:solidFill>
                <a:srgbClr val="C00000"/>
              </a:solidFill>
              <a:effectLst/>
              <a:latin typeface="Lucida Bright" panose="02040602050505020304" pitchFamily="18" charset="0"/>
            </a:rPr>
            <a:t>    n = 0.0180 </a:t>
          </a:r>
          <a:endParaRPr lang="en-US" sz="2000" b="1">
            <a:solidFill>
              <a:srgbClr val="C00000"/>
            </a:solidFill>
            <a:effectLst/>
            <a:latin typeface="Lucida Bright" panose="02040602050505020304" pitchFamily="18" charset="0"/>
          </a:endParaRPr>
        </a:p>
        <a:p>
          <a:pPr fontAlgn="base"/>
          <a:br>
            <a:rPr lang="en-US" sz="2000">
              <a:effectLst/>
            </a:rPr>
          </a:br>
          <a:endParaRPr lang="en-US" sz="2000">
            <a:effectLst/>
          </a:endParaRPr>
        </a:p>
        <a:p>
          <a:br>
            <a:rPr lang="en-US" sz="2000">
              <a:effectLst/>
            </a:rPr>
          </a:br>
          <a:endParaRPr lang="en-US" sz="2000"/>
        </a:p>
      </xdr:txBody>
    </xdr:sp>
    <xdr:clientData/>
  </xdr:twoCellAnchor>
  <xdr:twoCellAnchor>
    <xdr:from>
      <xdr:col>1</xdr:col>
      <xdr:colOff>0</xdr:colOff>
      <xdr:row>8</xdr:row>
      <xdr:rowOff>152400</xdr:rowOff>
    </xdr:from>
    <xdr:to>
      <xdr:col>12</xdr:col>
      <xdr:colOff>299357</xdr:colOff>
      <xdr:row>34</xdr:row>
      <xdr:rowOff>179617</xdr:rowOff>
    </xdr:to>
    <xdr:sp macro="" textlink="">
      <xdr:nvSpPr>
        <xdr:cNvPr id="6" name="TextBox 5">
          <a:extLst>
            <a:ext uri="{FF2B5EF4-FFF2-40B4-BE49-F238E27FC236}">
              <a16:creationId xmlns:a16="http://schemas.microsoft.com/office/drawing/2014/main" id="{B928BEC1-C612-4133-92D8-37500262AB23}"/>
            </a:ext>
          </a:extLst>
        </xdr:cNvPr>
        <xdr:cNvSpPr txBox="1"/>
      </xdr:nvSpPr>
      <xdr:spPr>
        <a:xfrm>
          <a:off x="620486" y="1632857"/>
          <a:ext cx="7124700" cy="52741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Shack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a:t>
          </a:r>
          <a:r>
            <a:rPr lang="en-US" sz="2000" baseline="0">
              <a:solidFill>
                <a:srgbClr val="C00000"/>
              </a:solidFill>
              <a:latin typeface="Lucida Bright" panose="02040602050505020304" pitchFamily="18" charset="0"/>
              <a:ea typeface="+mn-ea"/>
              <a:cs typeface="+mn-cs"/>
            </a:rPr>
            <a:t>60 </a:t>
          </a:r>
          <a:r>
            <a:rPr lang="en-US" sz="2000" baseline="0">
              <a:solidFill>
                <a:schemeClr val="dk1"/>
              </a:solidFill>
              <a:latin typeface="Lucida Bright" panose="02040602050505020304" pitchFamily="18" charset="0"/>
              <a:ea typeface="+mn-ea"/>
              <a:cs typeface="+mn-cs"/>
            </a:rPr>
            <a:t>and mean service rate is </a:t>
          </a:r>
          <a:r>
            <a:rPr lang="en-US" sz="2000" baseline="0">
              <a:solidFill>
                <a:srgbClr val="C00000"/>
              </a:solidFill>
              <a:latin typeface="Lucida Bright" panose="02040602050505020304" pitchFamily="18" charset="0"/>
              <a:ea typeface="+mn-ea"/>
              <a:cs typeface="+mn-cs"/>
            </a:rPr>
            <a:t>80</a:t>
          </a:r>
          <a:r>
            <a:rPr lang="en-US" sz="2000" baseline="0">
              <a:solidFill>
                <a:schemeClr val="dk1"/>
              </a:solidFill>
              <a:latin typeface="Lucida Bright" panose="02040602050505020304" pitchFamily="18" charset="0"/>
              <a:ea typeface="+mn-ea"/>
              <a:cs typeface="+mn-cs"/>
            </a:rPr>
            <a:t>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 after adding a new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a:t>
          </a:r>
          <a:r>
            <a:rPr lang="en-US" sz="2000" baseline="0">
              <a:solidFill>
                <a:srgbClr val="C00000"/>
              </a:solidFill>
              <a:latin typeface="Lucida Bright" panose="02040602050505020304" pitchFamily="18" charset="0"/>
              <a:ea typeface="+mn-ea"/>
              <a:cs typeface="+mn-cs"/>
            </a:rPr>
            <a:t> four </a:t>
          </a:r>
          <a:r>
            <a:rPr lang="en-US" sz="2000" baseline="0">
              <a:solidFill>
                <a:schemeClr val="dk1"/>
              </a:solidFill>
              <a:latin typeface="Lucida Bright" panose="02040602050505020304" pitchFamily="18" charset="0"/>
              <a:ea typeface="+mn-ea"/>
              <a:cs typeface="+mn-cs"/>
            </a:rPr>
            <a:t>customers in the system.</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2" name="TextBox 1">
          <a:extLst>
            <a:ext uri="{FF2B5EF4-FFF2-40B4-BE49-F238E27FC236}">
              <a16:creationId xmlns:a16="http://schemas.microsoft.com/office/drawing/2014/main" id="{B821ADA8-D22E-408C-9294-821239C2C092}"/>
            </a:ext>
          </a:extLst>
        </xdr:cNvPr>
        <xdr:cNvSpPr txBox="1"/>
      </xdr:nvSpPr>
      <xdr:spPr>
        <a:xfrm>
          <a:off x="813706" y="2027463"/>
          <a:ext cx="7004957" cy="536121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Shack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60 and mean service rate is 80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 after adding a new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B95F30B1-9660-4355-94ED-9664F9892F6E}"/>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4" name="Straight Connector 3">
          <a:extLst>
            <a:ext uri="{FF2B5EF4-FFF2-40B4-BE49-F238E27FC236}">
              <a16:creationId xmlns:a16="http://schemas.microsoft.com/office/drawing/2014/main" id="{ADF0CE62-A952-4586-B325-EEAD9EA3A0D9}"/>
            </a:ext>
          </a:extLst>
        </xdr:cNvPr>
        <xdr:cNvCxnSpPr/>
      </xdr:nvCxnSpPr>
      <xdr:spPr>
        <a:xfrm>
          <a:off x="8237764" y="1564821"/>
          <a:ext cx="0" cy="79411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5" name="Rounded Rectangle 1">
          <a:extLst>
            <a:ext uri="{FF2B5EF4-FFF2-40B4-BE49-F238E27FC236}">
              <a16:creationId xmlns:a16="http://schemas.microsoft.com/office/drawing/2014/main" id="{03E5BE2A-B45F-4C30-A777-305E3EAC1A65}"/>
            </a:ext>
          </a:extLst>
        </xdr:cNvPr>
        <xdr:cNvSpPr/>
      </xdr:nvSpPr>
      <xdr:spPr>
        <a:xfrm>
          <a:off x="2337366" y="503463"/>
          <a:ext cx="515472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66596699-72C1-4F4E-A209-BA477813A910}"/>
            </a:ext>
          </a:extLst>
        </xdr:cNvPr>
        <xdr:cNvSpPr/>
      </xdr:nvSpPr>
      <xdr:spPr>
        <a:xfrm>
          <a:off x="87521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391885</xdr:colOff>
      <xdr:row>38</xdr:row>
      <xdr:rowOff>95250</xdr:rowOff>
    </xdr:from>
    <xdr:to>
      <xdr:col>10</xdr:col>
      <xdr:colOff>402772</xdr:colOff>
      <xdr:row>41</xdr:row>
      <xdr:rowOff>89809</xdr:rowOff>
    </xdr:to>
    <xdr:sp macro="" textlink="">
      <xdr:nvSpPr>
        <xdr:cNvPr id="8" name="Rounded Rectangle 6">
          <a:hlinkClick xmlns:r="http://schemas.openxmlformats.org/officeDocument/2006/relationships" r:id="rId3"/>
          <a:extLst>
            <a:ext uri="{FF2B5EF4-FFF2-40B4-BE49-F238E27FC236}">
              <a16:creationId xmlns:a16="http://schemas.microsoft.com/office/drawing/2014/main" id="{12673099-9592-4C0E-8E0D-482764452AEA}"/>
            </a:ext>
          </a:extLst>
        </xdr:cNvPr>
        <xdr:cNvSpPr/>
      </xdr:nvSpPr>
      <xdr:spPr>
        <a:xfrm>
          <a:off x="2253342" y="7562850"/>
          <a:ext cx="4354287" cy="549730"/>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 Line</a:t>
          </a:r>
          <a:r>
            <a:rPr lang="en-US" sz="2800" baseline="0">
              <a:solidFill>
                <a:srgbClr val="FFFF00"/>
              </a:solidFill>
            </a:rPr>
            <a:t> Calculator </a:t>
          </a:r>
          <a:endParaRPr lang="en-US" sz="2800">
            <a:solidFill>
              <a:srgbClr val="FFFF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9F9CCEB-7828-4AE1-8206-99A26D540624}"/>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07C14774-78BF-42EE-886B-72F82C9D2D6B}"/>
            </a:ext>
          </a:extLst>
        </xdr:cNvPr>
        <xdr:cNvSpPr/>
      </xdr:nvSpPr>
      <xdr:spPr>
        <a:xfrm>
          <a:off x="2978150" y="333375"/>
          <a:ext cx="5477328"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367393</xdr:colOff>
      <xdr:row>1</xdr:row>
      <xdr:rowOff>61232</xdr:rowOff>
    </xdr:from>
    <xdr:to>
      <xdr:col>15</xdr:col>
      <xdr:colOff>367393</xdr:colOff>
      <xdr:row>53</xdr:row>
      <xdr:rowOff>174897</xdr:rowOff>
    </xdr:to>
    <xdr:cxnSp macro="">
      <xdr:nvCxnSpPr>
        <xdr:cNvPr id="4" name="Straight Connector 3">
          <a:extLst>
            <a:ext uri="{FF2B5EF4-FFF2-40B4-BE49-F238E27FC236}">
              <a16:creationId xmlns:a16="http://schemas.microsoft.com/office/drawing/2014/main" id="{6CF05096-F93C-42D7-9FB0-A5D8245039D2}"/>
            </a:ext>
          </a:extLst>
        </xdr:cNvPr>
        <xdr:cNvCxnSpPr/>
      </xdr:nvCxnSpPr>
      <xdr:spPr>
        <a:xfrm flipH="1">
          <a:off x="9587593" y="251732"/>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192767</xdr:colOff>
      <xdr:row>2</xdr:row>
      <xdr:rowOff>138339</xdr:rowOff>
    </xdr:from>
    <xdr:to>
      <xdr:col>19</xdr:col>
      <xdr:colOff>938620</xdr:colOff>
      <xdr:row>6</xdr:row>
      <xdr:rowOff>108312</xdr:rowOff>
    </xdr:to>
    <xdr:sp macro="" textlink="">
      <xdr:nvSpPr>
        <xdr:cNvPr id="5" name="Rounded Rectangle 7">
          <a:extLst>
            <a:ext uri="{FF2B5EF4-FFF2-40B4-BE49-F238E27FC236}">
              <a16:creationId xmlns:a16="http://schemas.microsoft.com/office/drawing/2014/main" id="{0E55DAE6-3B86-417A-9D7E-AE8FB9849E9A}"/>
            </a:ext>
          </a:extLst>
        </xdr:cNvPr>
        <xdr:cNvSpPr/>
      </xdr:nvSpPr>
      <xdr:spPr>
        <a:xfrm>
          <a:off x="10022567" y="519339"/>
          <a:ext cx="3574778"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31</xdr:row>
      <xdr:rowOff>108857</xdr:rowOff>
    </xdr:to>
    <xdr:sp macro="" textlink="">
      <xdr:nvSpPr>
        <xdr:cNvPr id="6" name="TextBox 5">
          <a:extLst>
            <a:ext uri="{FF2B5EF4-FFF2-40B4-BE49-F238E27FC236}">
              <a16:creationId xmlns:a16="http://schemas.microsoft.com/office/drawing/2014/main" id="{1F8068AF-6B9D-493A-9F72-9A7244B29C7B}"/>
            </a:ext>
          </a:extLst>
        </xdr:cNvPr>
        <xdr:cNvSpPr txBox="1"/>
      </xdr:nvSpPr>
      <xdr:spPr>
        <a:xfrm>
          <a:off x="605518" y="2265589"/>
          <a:ext cx="8475436" cy="37487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492579</xdr:colOff>
      <xdr:row>11</xdr:row>
      <xdr:rowOff>92983</xdr:rowOff>
    </xdr:from>
    <xdr:to>
      <xdr:col>12</xdr:col>
      <xdr:colOff>459922</xdr:colOff>
      <xdr:row>27</xdr:row>
      <xdr:rowOff>63500</xdr:rowOff>
    </xdr:to>
    <xdr:sp macro="" textlink="">
      <xdr:nvSpPr>
        <xdr:cNvPr id="2" name="TextBox 1">
          <a:extLst>
            <a:ext uri="{FF2B5EF4-FFF2-40B4-BE49-F238E27FC236}">
              <a16:creationId xmlns:a16="http://schemas.microsoft.com/office/drawing/2014/main" id="{9868402E-B57E-4CDC-85FD-10C3A3BF6D8D}"/>
            </a:ext>
          </a:extLst>
        </xdr:cNvPr>
        <xdr:cNvSpPr txBox="1"/>
      </xdr:nvSpPr>
      <xdr:spPr>
        <a:xfrm>
          <a:off x="492579" y="2188483"/>
          <a:ext cx="8047718" cy="33518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one hour?</a:t>
          </a:r>
        </a:p>
      </xdr:txBody>
    </xdr:sp>
    <xdr:clientData/>
  </xdr:twoCellAnchor>
  <xdr:twoCellAnchor>
    <xdr:from>
      <xdr:col>1</xdr:col>
      <xdr:colOff>544287</xdr:colOff>
      <xdr:row>3</xdr:row>
      <xdr:rowOff>27213</xdr:rowOff>
    </xdr:from>
    <xdr:to>
      <xdr:col>4</xdr:col>
      <xdr:colOff>349250</xdr:colOff>
      <xdr:row>9</xdr:row>
      <xdr:rowOff>15874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6A2DDAF-1648-4A7C-824D-0F89B6908C12}"/>
            </a:ext>
          </a:extLst>
        </xdr:cNvPr>
        <xdr:cNvSpPr/>
      </xdr:nvSpPr>
      <xdr:spPr>
        <a:xfrm>
          <a:off x="1147537" y="598713"/>
          <a:ext cx="1614713" cy="113166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58212AC1-D2EE-4F08-8DA9-C69206772F64}"/>
            </a:ext>
          </a:extLst>
        </xdr:cNvPr>
        <xdr:cNvCxnSpPr/>
      </xdr:nvCxnSpPr>
      <xdr:spPr>
        <a:xfrm>
          <a:off x="9062359" y="1956706"/>
          <a:ext cx="0" cy="64565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392341</xdr:colOff>
      <xdr:row>3</xdr:row>
      <xdr:rowOff>190499</xdr:rowOff>
    </xdr:from>
    <xdr:to>
      <xdr:col>14</xdr:col>
      <xdr:colOff>582839</xdr:colOff>
      <xdr:row>8</xdr:row>
      <xdr:rowOff>40821</xdr:rowOff>
    </xdr:to>
    <xdr:sp macro="" textlink="">
      <xdr:nvSpPr>
        <xdr:cNvPr id="5" name="Rounded Rectangle 1">
          <a:extLst>
            <a:ext uri="{FF2B5EF4-FFF2-40B4-BE49-F238E27FC236}">
              <a16:creationId xmlns:a16="http://schemas.microsoft.com/office/drawing/2014/main" id="{33AEF5AE-BF39-41C9-BE61-00B11F01A467}"/>
            </a:ext>
          </a:extLst>
        </xdr:cNvPr>
        <xdr:cNvSpPr/>
      </xdr:nvSpPr>
      <xdr:spPr>
        <a:xfrm>
          <a:off x="3408591" y="761999"/>
          <a:ext cx="646112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263071</xdr:colOff>
      <xdr:row>5</xdr:row>
      <xdr:rowOff>133804</xdr:rowOff>
    </xdr:from>
    <xdr:to>
      <xdr:col>19</xdr:col>
      <xdr:colOff>396875</xdr:colOff>
      <xdr:row>10</xdr:row>
      <xdr:rowOff>95704</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A94BA0F8-AB4B-49F6-9E89-167EB54A13DB}"/>
            </a:ext>
          </a:extLst>
        </xdr:cNvPr>
        <xdr:cNvSpPr/>
      </xdr:nvSpPr>
      <xdr:spPr>
        <a:xfrm>
          <a:off x="10772321" y="1086304"/>
          <a:ext cx="1880054"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501650</xdr:colOff>
      <xdr:row>29</xdr:row>
      <xdr:rowOff>97518</xdr:rowOff>
    </xdr:from>
    <xdr:to>
      <xdr:col>12</xdr:col>
      <xdr:colOff>468993</xdr:colOff>
      <xdr:row>48</xdr:row>
      <xdr:rowOff>229054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56DD183F-7D17-4481-97DE-C8667B06A959}"/>
                </a:ext>
              </a:extLst>
            </xdr:cNvPr>
            <xdr:cNvSpPr txBox="1"/>
          </xdr:nvSpPr>
          <xdr:spPr>
            <a:xfrm>
              <a:off x="501650" y="5710918"/>
              <a:ext cx="8285843" cy="4957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9" name="TextBox 8">
              <a:extLst>
                <a:ext uri="{FF2B5EF4-FFF2-40B4-BE49-F238E27FC236}">
                  <a16:creationId xmlns:a16="http://schemas.microsoft.com/office/drawing/2014/main" id="{56DD183F-7D17-4481-97DE-C8667B06A959}"/>
                </a:ext>
              </a:extLst>
            </xdr:cNvPr>
            <xdr:cNvSpPr txBox="1"/>
          </xdr:nvSpPr>
          <xdr:spPr>
            <a:xfrm>
              <a:off x="501650" y="5710918"/>
              <a:ext cx="8285843" cy="4957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EBB3F8E3-F88A-4EC7-819E-7E5DB416A0BC}"/>
            </a:ext>
          </a:extLst>
        </xdr:cNvPr>
        <xdr:cNvSpPr txBox="1"/>
      </xdr:nvSpPr>
      <xdr:spPr>
        <a:xfrm>
          <a:off x="492579" y="2013858"/>
          <a:ext cx="8101693" cy="33391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one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7186BE6-0076-49E7-8EF6-F061C5A61E7E}"/>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4E1075B8-A46A-46BE-82FA-99714E92B8FC}"/>
            </a:ext>
          </a:extLst>
        </xdr:cNvPr>
        <xdr:cNvCxnSpPr/>
      </xdr:nvCxnSpPr>
      <xdr:spPr>
        <a:xfrm>
          <a:off x="9062359" y="1956706"/>
          <a:ext cx="0" cy="64565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CCB1FA7F-AE51-458A-8A0C-AC16C6429308}"/>
            </a:ext>
          </a:extLst>
        </xdr:cNvPr>
        <xdr:cNvSpPr/>
      </xdr:nvSpPr>
      <xdr:spPr>
        <a:xfrm>
          <a:off x="3075216" y="666749"/>
          <a:ext cx="6496048"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E5D2B65F-580F-4165-B19A-8C2112E07CDA}"/>
                </a:ext>
              </a:extLst>
            </xdr:cNvPr>
            <xdr:cNvSpPr txBox="1"/>
          </xdr:nvSpPr>
          <xdr:spPr>
            <a:xfrm>
              <a:off x="9288237" y="2217963"/>
              <a:ext cx="6358618" cy="57803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  *                 </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0.6667       *     </a:t>
              </a:r>
              <a:r>
                <a:rPr lang="en-US" sz="2800" b="0" baseline="0">
                  <a:solidFill>
                    <a:srgbClr val="002060"/>
                  </a:solidFill>
                  <a:latin typeface="Times New Roman" panose="02020603050405020304" pitchFamily="18" charset="0"/>
                  <a:ea typeface="+mn-ea"/>
                  <a:cs typeface="Times New Roman" panose="02020603050405020304" pitchFamily="18" charset="0"/>
                </a:rPr>
                <a:t> 0.1353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7" name="TextBox 6">
              <a:extLst>
                <a:ext uri="{FF2B5EF4-FFF2-40B4-BE49-F238E27FC236}">
                  <a16:creationId xmlns:a16="http://schemas.microsoft.com/office/drawing/2014/main" id="{E5D2B65F-580F-4165-B19A-8C2112E07CDA}"/>
                </a:ext>
              </a:extLst>
            </xdr:cNvPr>
            <xdr:cNvSpPr txBox="1"/>
          </xdr:nvSpPr>
          <xdr:spPr>
            <a:xfrm>
              <a:off x="9288237" y="2217963"/>
              <a:ext cx="6358618" cy="57803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panose="02040503050406030204" pitchFamily="18" charset="0"/>
                  <a:ea typeface="+mn-ea"/>
                  <a:cs typeface="+mn-cs"/>
                </a:rPr>
                <a:t>(2∗〖1)〗^4)/4!</a:t>
              </a:r>
              <a:r>
                <a:rPr lang="en-US" sz="2800" baseline="0">
                  <a:solidFill>
                    <a:schemeClr val="dk1"/>
                  </a:solidFill>
                  <a:effectLst/>
                  <a:latin typeface="+mn-lt"/>
                  <a:ea typeface="+mn-ea"/>
                  <a:cs typeface="+mn-cs"/>
                </a:rPr>
                <a:t>  *                 </a:t>
              </a:r>
              <a:r>
                <a:rPr lang="en-US" sz="2800" i="0" baseline="0">
                  <a:solidFill>
                    <a:schemeClr val="dk1"/>
                  </a:solidFill>
                  <a:effectLst/>
                  <a:latin typeface="Cambria Math" panose="02040503050406030204" pitchFamily="18" charset="0"/>
                  <a:ea typeface="+mn-ea"/>
                  <a:cs typeface="+mn-cs"/>
                </a:rPr>
                <a:t>𝑒^(−</a:t>
              </a:r>
              <a:r>
                <a:rPr lang="en-US" sz="2800" b="0" i="0" baseline="0">
                  <a:solidFill>
                    <a:schemeClr val="dk1"/>
                  </a:solidFill>
                  <a:effectLst/>
                  <a:latin typeface="Cambria Math" panose="02040503050406030204" pitchFamily="18" charset="0"/>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0.6667       *     </a:t>
              </a:r>
              <a:r>
                <a:rPr lang="en-US" sz="2800" b="0" baseline="0">
                  <a:solidFill>
                    <a:srgbClr val="002060"/>
                  </a:solidFill>
                  <a:latin typeface="Times New Roman" panose="02020603050405020304" pitchFamily="18" charset="0"/>
                  <a:ea typeface="+mn-ea"/>
                  <a:cs typeface="Times New Roman" panose="02020603050405020304" pitchFamily="18" charset="0"/>
                </a:rPr>
                <a:t> 0.1353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854528</xdr:colOff>
      <xdr:row>30</xdr:row>
      <xdr:rowOff>152401</xdr:rowOff>
    </xdr:from>
    <xdr:ext cx="802822" cy="568968"/>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393A8F9-8E90-4D25-8BB4-04CB563CC667}"/>
                </a:ext>
              </a:extLst>
            </xdr:cNvPr>
            <xdr:cNvSpPr txBox="1"/>
          </xdr:nvSpPr>
          <xdr:spPr>
            <a:xfrm>
              <a:off x="17034328" y="5943601"/>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2∗1</m:t>
                        </m:r>
                      </m:sup>
                    </m:sSup>
                  </m:oMath>
                </m:oMathPara>
              </a14:m>
              <a:endParaRPr lang="en-US" sz="2800"/>
            </a:p>
          </xdr:txBody>
        </xdr:sp>
      </mc:Choice>
      <mc:Fallback xmlns="">
        <xdr:sp macro="" textlink="">
          <xdr:nvSpPr>
            <xdr:cNvPr id="8" name="TextBox 7">
              <a:extLst>
                <a:ext uri="{FF2B5EF4-FFF2-40B4-BE49-F238E27FC236}">
                  <a16:creationId xmlns:a16="http://schemas.microsoft.com/office/drawing/2014/main" id="{8393A8F9-8E90-4D25-8BB4-04CB563CC667}"/>
                </a:ext>
              </a:extLst>
            </xdr:cNvPr>
            <xdr:cNvSpPr txBox="1"/>
          </xdr:nvSpPr>
          <xdr:spPr>
            <a:xfrm>
              <a:off x="17034328" y="5943601"/>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2∗1)</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F4483BF1-7F3A-4864-844C-D2CEFA50205A}"/>
                </a:ext>
              </a:extLst>
            </xdr:cNvPr>
            <xdr:cNvSpPr txBox="1"/>
          </xdr:nvSpPr>
          <xdr:spPr>
            <a:xfrm>
              <a:off x="476250" y="5539468"/>
              <a:ext cx="8101693" cy="50305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9" name="TextBox 8">
              <a:extLst>
                <a:ext uri="{FF2B5EF4-FFF2-40B4-BE49-F238E27FC236}">
                  <a16:creationId xmlns:a16="http://schemas.microsoft.com/office/drawing/2014/main" id="{F4483BF1-7F3A-4864-844C-D2CEFA50205A}"/>
                </a:ext>
              </a:extLst>
            </xdr:cNvPr>
            <xdr:cNvSpPr txBox="1"/>
          </xdr:nvSpPr>
          <xdr:spPr>
            <a:xfrm>
              <a:off x="476250" y="5539468"/>
              <a:ext cx="8101693" cy="50305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0" name="TextBox 9">
          <a:extLst>
            <a:ext uri="{FF2B5EF4-FFF2-40B4-BE49-F238E27FC236}">
              <a16:creationId xmlns:a16="http://schemas.microsoft.com/office/drawing/2014/main" id="{815862ED-A72E-42D8-984D-E90A9F49DBDA}"/>
            </a:ext>
          </a:extLst>
        </xdr:cNvPr>
        <xdr:cNvSpPr txBox="1"/>
      </xdr:nvSpPr>
      <xdr:spPr>
        <a:xfrm>
          <a:off x="9342665" y="8239125"/>
          <a:ext cx="6372226" cy="37732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one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twoCellAnchor>
    <xdr:from>
      <xdr:col>20</xdr:col>
      <xdr:colOff>158750</xdr:colOff>
      <xdr:row>27</xdr:row>
      <xdr:rowOff>206375</xdr:rowOff>
    </xdr:from>
    <xdr:to>
      <xdr:col>20</xdr:col>
      <xdr:colOff>158750</xdr:colOff>
      <xdr:row>31</xdr:row>
      <xdr:rowOff>47625</xdr:rowOff>
    </xdr:to>
    <xdr:cxnSp macro="">
      <xdr:nvCxnSpPr>
        <xdr:cNvPr id="11" name="Straight Arrow Connector 10">
          <a:extLst>
            <a:ext uri="{FF2B5EF4-FFF2-40B4-BE49-F238E27FC236}">
              <a16:creationId xmlns:a16="http://schemas.microsoft.com/office/drawing/2014/main" id="{FC304853-49E6-4AE7-8B71-982FA4E3B68C}"/>
            </a:ext>
          </a:extLst>
        </xdr:cNvPr>
        <xdr:cNvCxnSpPr/>
      </xdr:nvCxnSpPr>
      <xdr:spPr>
        <a:xfrm>
          <a:off x="13112750" y="5664200"/>
          <a:ext cx="0" cy="708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114301</xdr:colOff>
      <xdr:row>20</xdr:row>
      <xdr:rowOff>50801</xdr:rowOff>
    </xdr:from>
    <xdr:to>
      <xdr:col>27</xdr:col>
      <xdr:colOff>520700</xdr:colOff>
      <xdr:row>22</xdr:row>
      <xdr:rowOff>266700</xdr:rowOff>
    </xdr:to>
    <xdr:sp macro="" textlink="">
      <xdr:nvSpPr>
        <xdr:cNvPr id="12" name="TextBox 11">
          <a:extLst>
            <a:ext uri="{FF2B5EF4-FFF2-40B4-BE49-F238E27FC236}">
              <a16:creationId xmlns:a16="http://schemas.microsoft.com/office/drawing/2014/main" id="{6FE48DD4-F122-4BC7-AF71-36BAB9C5119B}"/>
            </a:ext>
          </a:extLst>
        </xdr:cNvPr>
        <xdr:cNvSpPr txBox="1"/>
      </xdr:nvSpPr>
      <xdr:spPr>
        <a:xfrm>
          <a:off x="16294101" y="3606801"/>
          <a:ext cx="1917699" cy="6857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((2*1)^4))/4!</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8033054-1D13-47A8-9774-928920A86190}"/>
            </a:ext>
          </a:extLst>
        </xdr:cNvPr>
        <xdr:cNvSpPr/>
      </xdr:nvSpPr>
      <xdr:spPr>
        <a:xfrm>
          <a:off x="2898141" y="462643"/>
          <a:ext cx="49218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F3D635BC-2D90-434E-B15D-4A9F334F6ECC}"/>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641805</xdr:colOff>
      <xdr:row>8</xdr:row>
      <xdr:rowOff>135527</xdr:rowOff>
    </xdr:from>
    <xdr:to>
      <xdr:col>9</xdr:col>
      <xdr:colOff>641805</xdr:colOff>
      <xdr:row>48</xdr:row>
      <xdr:rowOff>74567</xdr:rowOff>
    </xdr:to>
    <xdr:cxnSp macro="">
      <xdr:nvCxnSpPr>
        <xdr:cNvPr id="5" name="Straight Connector 4">
          <a:extLst>
            <a:ext uri="{FF2B5EF4-FFF2-40B4-BE49-F238E27FC236}">
              <a16:creationId xmlns:a16="http://schemas.microsoft.com/office/drawing/2014/main" id="{CF5B5B1D-93E9-4046-A735-27EB5B9C3232}"/>
            </a:ext>
          </a:extLst>
        </xdr:cNvPr>
        <xdr:cNvCxnSpPr/>
      </xdr:nvCxnSpPr>
      <xdr:spPr>
        <a:xfrm flipH="1">
          <a:off x="8112126" y="1659527"/>
          <a:ext cx="0" cy="10266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1027338</xdr:colOff>
      <xdr:row>2</xdr:row>
      <xdr:rowOff>120196</xdr:rowOff>
    </xdr:from>
    <xdr:to>
      <xdr:col>14</xdr:col>
      <xdr:colOff>763994</xdr:colOff>
      <xdr:row>6</xdr:row>
      <xdr:rowOff>176893</xdr:rowOff>
    </xdr:to>
    <xdr:sp macro="" textlink="">
      <xdr:nvSpPr>
        <xdr:cNvPr id="6" name="Rounded Rectangle 8">
          <a:extLst>
            <a:ext uri="{FF2B5EF4-FFF2-40B4-BE49-F238E27FC236}">
              <a16:creationId xmlns:a16="http://schemas.microsoft.com/office/drawing/2014/main" id="{161EB085-CB12-4F59-8226-9AE593A74312}"/>
            </a:ext>
          </a:extLst>
        </xdr:cNvPr>
        <xdr:cNvSpPr/>
      </xdr:nvSpPr>
      <xdr:spPr>
        <a:xfrm>
          <a:off x="10037988" y="501196"/>
          <a:ext cx="3556181" cy="81869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381001</xdr:colOff>
      <xdr:row>12</xdr:row>
      <xdr:rowOff>149678</xdr:rowOff>
    </xdr:from>
    <xdr:to>
      <xdr:col>9</xdr:col>
      <xdr:colOff>217716</xdr:colOff>
      <xdr:row>27</xdr:row>
      <xdr:rowOff>503465</xdr:rowOff>
    </xdr:to>
    <xdr:sp macro="" textlink="">
      <xdr:nvSpPr>
        <xdr:cNvPr id="8" name="TextBox 7">
          <a:extLst>
            <a:ext uri="{FF2B5EF4-FFF2-40B4-BE49-F238E27FC236}">
              <a16:creationId xmlns:a16="http://schemas.microsoft.com/office/drawing/2014/main" id="{6F803676-5EA7-4FFC-BC49-52F3B73306D4}"/>
            </a:ext>
          </a:extLst>
        </xdr:cNvPr>
        <xdr:cNvSpPr txBox="1"/>
      </xdr:nvSpPr>
      <xdr:spPr>
        <a:xfrm>
          <a:off x="381001" y="2435678"/>
          <a:ext cx="7307036" cy="40141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Suppose that n =100 units of a repairable product are placed on test and that five of them fail at 25, 28, 35, 60, and 85 hours, respectively. The test is terminated at 100 hours, and no failed units are replaced during the test.</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Estimate the MTTF or MTBF and the reliability of these units at 1,000 hours.</a:t>
          </a:r>
        </a:p>
        <a:p>
          <a:pPr marL="0" marR="0">
            <a:lnSpc>
              <a:spcPct val="115000"/>
            </a:lnSpc>
            <a:spcBef>
              <a:spcPts val="0"/>
            </a:spcBef>
            <a:spcAft>
              <a:spcPts val="1000"/>
            </a:spcAft>
          </a:pPr>
          <a:endParaRPr lang="en-US" sz="2400" baseline="0">
            <a:effectLst/>
            <a:latin typeface="+mn-lt"/>
            <a:ea typeface="Calibri"/>
            <a:cs typeface="Times New Roman"/>
          </a:endParaRPr>
        </a:p>
        <a:p>
          <a:pPr marL="0" marR="0">
            <a:lnSpc>
              <a:spcPct val="115000"/>
            </a:lnSpc>
            <a:spcBef>
              <a:spcPts val="0"/>
            </a:spcBef>
            <a:spcAft>
              <a:spcPts val="1000"/>
            </a:spcAft>
          </a:pPr>
          <a:endParaRPr lang="en-US" sz="24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9</xdr:col>
      <xdr:colOff>870859</xdr:colOff>
      <xdr:row>12</xdr:row>
      <xdr:rowOff>163286</xdr:rowOff>
    </xdr:from>
    <xdr:to>
      <xdr:col>17</xdr:col>
      <xdr:colOff>381001</xdr:colOff>
      <xdr:row>25</xdr:row>
      <xdr:rowOff>258536</xdr:rowOff>
    </xdr:to>
    <xdr:sp macro="" textlink="">
      <xdr:nvSpPr>
        <xdr:cNvPr id="9" name="TextBox 8">
          <a:extLst>
            <a:ext uri="{FF2B5EF4-FFF2-40B4-BE49-F238E27FC236}">
              <a16:creationId xmlns:a16="http://schemas.microsoft.com/office/drawing/2014/main" id="{471A9E0F-2294-4574-943C-8F2D18E67D8D}"/>
            </a:ext>
          </a:extLst>
        </xdr:cNvPr>
        <xdr:cNvSpPr txBox="1"/>
      </xdr:nvSpPr>
      <xdr:spPr>
        <a:xfrm>
          <a:off x="8341180" y="2449286"/>
          <a:ext cx="6721928" cy="3211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Estimate: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MTTF or MTBF</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Sum of the failure times for the five units that failed = 25 +28 + 35 + 60 + 85 = 233</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MTTF = (233 + 95*100)/5 = 9733/5 =1,946.60 hours</a:t>
          </a:r>
        </a:p>
        <a:p>
          <a:pPr marL="0" marR="0">
            <a:lnSpc>
              <a:spcPct val="115000"/>
            </a:lnSpc>
            <a:spcBef>
              <a:spcPts val="0"/>
            </a:spcBef>
            <a:spcAft>
              <a:spcPts val="1000"/>
            </a:spcAft>
          </a:pPr>
          <a:endParaRPr lang="en-US" sz="2400" baseline="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400" baseline="0">
            <a:effectLst/>
            <a:latin typeface="+mn-lt"/>
            <a:ea typeface="Calibri"/>
            <a:cs typeface="Times New Roman"/>
          </a:endParaRPr>
        </a:p>
        <a:p>
          <a:pPr marL="0" marR="0">
            <a:lnSpc>
              <a:spcPct val="115000"/>
            </a:lnSpc>
            <a:spcBef>
              <a:spcPts val="0"/>
            </a:spcBef>
            <a:spcAft>
              <a:spcPts val="1000"/>
            </a:spcAft>
          </a:pPr>
          <a:endParaRPr lang="en-US" sz="24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9</xdr:col>
      <xdr:colOff>966109</xdr:colOff>
      <xdr:row>27</xdr:row>
      <xdr:rowOff>190500</xdr:rowOff>
    </xdr:from>
    <xdr:to>
      <xdr:col>17</xdr:col>
      <xdr:colOff>394609</xdr:colOff>
      <xdr:row>37</xdr:row>
      <xdr:rowOff>27214</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2785A6A-E1F6-4D76-8BF7-1105743EB0C5}"/>
                </a:ext>
              </a:extLst>
            </xdr:cNvPr>
            <xdr:cNvSpPr txBox="1"/>
          </xdr:nvSpPr>
          <xdr:spPr>
            <a:xfrm>
              <a:off x="8436430" y="6136821"/>
              <a:ext cx="6640286" cy="3211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Estimate: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reliability of these units at 1,000 hours.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 </a:t>
              </a:r>
              <a14:m>
                <m:oMath xmlns:m="http://schemas.openxmlformats.org/officeDocument/2006/math">
                  <m:sSup>
                    <m:sSupPr>
                      <m:ctrlPr>
                        <a:rPr lang="en-US" sz="2400" i="1" baseline="0">
                          <a:effectLst/>
                          <a:latin typeface="Cambria Math" panose="02040503050406030204" pitchFamily="18" charset="0"/>
                          <a:ea typeface="Calibri"/>
                          <a:cs typeface="Times New Roman"/>
                        </a:rPr>
                      </m:ctrlPr>
                    </m:sSupPr>
                    <m:e>
                      <m:r>
                        <a:rPr lang="en-US" sz="2400" i="1" baseline="0">
                          <a:effectLst/>
                          <a:latin typeface="Cambria Math" panose="02040503050406030204" pitchFamily="18" charset="0"/>
                          <a:ea typeface="Calibri"/>
                          <a:cs typeface="Times New Roman"/>
                        </a:rPr>
                        <m:t>𝑒</m:t>
                      </m:r>
                    </m:e>
                    <m:sup>
                      <m:r>
                        <a:rPr lang="en-US" sz="2400" i="1" baseline="0">
                          <a:effectLst/>
                          <a:latin typeface="Cambria Math" panose="02040503050406030204" pitchFamily="18" charset="0"/>
                          <a:ea typeface="Calibri"/>
                          <a:cs typeface="Times New Roman"/>
                        </a:rPr>
                        <m:t>−</m:t>
                      </m:r>
                      <m:r>
                        <a:rPr lang="en-US" sz="2400" b="0" i="1" baseline="0">
                          <a:effectLst/>
                          <a:latin typeface="Cambria Math" panose="02040503050406030204" pitchFamily="18" charset="0"/>
                          <a:ea typeface="Calibri"/>
                          <a:cs typeface="Times New Roman"/>
                        </a:rPr>
                        <m:t> </m:t>
                      </m:r>
                      <m:f>
                        <m:fPr>
                          <m:ctrlPr>
                            <a:rPr lang="en-US" sz="2400" b="0" i="1" baseline="0">
                              <a:effectLst/>
                              <a:latin typeface="Cambria Math" panose="02040503050406030204" pitchFamily="18" charset="0"/>
                              <a:ea typeface="Calibri"/>
                              <a:cs typeface="Times New Roman"/>
                            </a:rPr>
                          </m:ctrlPr>
                        </m:fPr>
                        <m:num>
                          <m:r>
                            <a:rPr lang="en-US" sz="2400" b="0" i="1" baseline="0">
                              <a:effectLst/>
                              <a:latin typeface="Cambria Math" panose="02040503050406030204" pitchFamily="18" charset="0"/>
                              <a:ea typeface="Calibri"/>
                              <a:cs typeface="Times New Roman"/>
                            </a:rPr>
                            <m:t>1000</m:t>
                          </m:r>
                        </m:num>
                        <m:den>
                          <m:r>
                            <a:rPr lang="en-US" sz="2400" b="0" i="1" baseline="0">
                              <a:effectLst/>
                              <a:latin typeface="Cambria Math" panose="02040503050406030204" pitchFamily="18" charset="0"/>
                              <a:ea typeface="Calibri"/>
                              <a:cs typeface="Times New Roman"/>
                            </a:rPr>
                            <m:t>1946.60</m:t>
                          </m:r>
                        </m:den>
                      </m:f>
                    </m:sup>
                  </m:sSup>
                </m:oMath>
              </a14:m>
              <a:r>
                <a:rPr lang="en-US" sz="2400" baseline="0">
                  <a:effectLst/>
                  <a:latin typeface="Lucida Bright" panose="02040602050505020304" pitchFamily="18" charset="0"/>
                  <a:ea typeface="Calibri"/>
                  <a:cs typeface="Times New Roman"/>
                </a:rPr>
                <a:t> </a:t>
              </a:r>
            </a:p>
            <a:p>
              <a:pPr marL="0" marR="0">
                <a:lnSpc>
                  <a:spcPct val="115000"/>
                </a:lnSpc>
                <a:spcBef>
                  <a:spcPts val="0"/>
                </a:spcBef>
                <a:spcAft>
                  <a:spcPts val="1000"/>
                </a:spcAft>
              </a:pPr>
              <a:endParaRPr lang="en-US" sz="2400" baseline="0">
                <a:effectLst/>
                <a:latin typeface="+mn-lt"/>
                <a:ea typeface="Calibri"/>
                <a:cs typeface="Times New Roman"/>
              </a:endParaRPr>
            </a:p>
            <a:p>
              <a:pPr marL="0" marR="0">
                <a:lnSpc>
                  <a:spcPct val="115000"/>
                </a:lnSpc>
                <a:spcBef>
                  <a:spcPts val="0"/>
                </a:spcBef>
                <a:spcAft>
                  <a:spcPts val="1000"/>
                </a:spcAft>
              </a:pPr>
              <a:endParaRPr lang="en-US" sz="24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mc:Choice>
      <mc:Fallback xmlns="">
        <xdr:sp macro="" textlink="">
          <xdr:nvSpPr>
            <xdr:cNvPr id="10" name="TextBox 9">
              <a:extLst>
                <a:ext uri="{FF2B5EF4-FFF2-40B4-BE49-F238E27FC236}">
                  <a16:creationId xmlns:a16="http://schemas.microsoft.com/office/drawing/2014/main" id="{32785A6A-E1F6-4D76-8BF7-1105743EB0C5}"/>
                </a:ext>
              </a:extLst>
            </xdr:cNvPr>
            <xdr:cNvSpPr txBox="1"/>
          </xdr:nvSpPr>
          <xdr:spPr>
            <a:xfrm>
              <a:off x="8436430" y="6136821"/>
              <a:ext cx="6640286" cy="3211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Estimate: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reliability of these units at 1,000 hours.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 </a:t>
              </a:r>
              <a:r>
                <a:rPr lang="en-US" sz="2400" i="0" baseline="0">
                  <a:effectLst/>
                  <a:latin typeface="Cambria Math" panose="02040503050406030204" pitchFamily="18" charset="0"/>
                  <a:ea typeface="Calibri"/>
                  <a:cs typeface="Times New Roman"/>
                </a:rPr>
                <a:t>𝑒^(−</a:t>
              </a:r>
              <a:r>
                <a:rPr lang="en-US" sz="2400" b="0" i="0" baseline="0">
                  <a:effectLst/>
                  <a:latin typeface="Cambria Math" panose="02040503050406030204" pitchFamily="18" charset="0"/>
                  <a:ea typeface="Calibri"/>
                  <a:cs typeface="Times New Roman"/>
                </a:rPr>
                <a:t> 1000/1946.60)</a:t>
              </a:r>
              <a:r>
                <a:rPr lang="en-US" sz="2400" baseline="0">
                  <a:effectLst/>
                  <a:latin typeface="Lucida Bright" panose="02040602050505020304" pitchFamily="18" charset="0"/>
                  <a:ea typeface="Calibri"/>
                  <a:cs typeface="Times New Roman"/>
                </a:rPr>
                <a:t> </a:t>
              </a:r>
            </a:p>
            <a:p>
              <a:pPr marL="0" marR="0">
                <a:lnSpc>
                  <a:spcPct val="115000"/>
                </a:lnSpc>
                <a:spcBef>
                  <a:spcPts val="0"/>
                </a:spcBef>
                <a:spcAft>
                  <a:spcPts val="1000"/>
                </a:spcAft>
              </a:pPr>
              <a:endParaRPr lang="en-US" sz="2400" baseline="0">
                <a:effectLst/>
                <a:latin typeface="+mn-lt"/>
                <a:ea typeface="Calibri"/>
                <a:cs typeface="Times New Roman"/>
              </a:endParaRPr>
            </a:p>
            <a:p>
              <a:pPr marL="0" marR="0">
                <a:lnSpc>
                  <a:spcPct val="115000"/>
                </a:lnSpc>
                <a:spcBef>
                  <a:spcPts val="0"/>
                </a:spcBef>
                <a:spcAft>
                  <a:spcPts val="1000"/>
                </a:spcAft>
              </a:pPr>
              <a:endParaRPr lang="en-US" sz="24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mc:Fallback>
    </mc:AlternateContent>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179EE275-0E35-42FB-8054-B7ACEA71DFCA}"/>
            </a:ext>
          </a:extLst>
        </xdr:cNvPr>
        <xdr:cNvSpPr txBox="1"/>
      </xdr:nvSpPr>
      <xdr:spPr>
        <a:xfrm>
          <a:off x="394607" y="2272394"/>
          <a:ext cx="8120743" cy="2857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BBBED65-C716-4D5D-A0D6-F8CC2EAF944D}"/>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C5C5C15C-E957-481B-B9FE-88F71D7570D8}"/>
            </a:ext>
          </a:extLst>
        </xdr:cNvPr>
        <xdr:cNvCxnSpPr/>
      </xdr:nvCxnSpPr>
      <xdr:spPr>
        <a:xfrm>
          <a:off x="8763002" y="2079172"/>
          <a:ext cx="0" cy="90215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60FCF69-7BEA-45E1-9B19-CD8FB804F73F}"/>
            </a:ext>
          </a:extLst>
        </xdr:cNvPr>
        <xdr:cNvSpPr/>
      </xdr:nvSpPr>
      <xdr:spPr>
        <a:xfrm>
          <a:off x="2628900" y="748393"/>
          <a:ext cx="6577694"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CD54861D-4437-4439-851A-B5C0C03DEF42}"/>
                </a:ext>
              </a:extLst>
            </xdr:cNvPr>
            <xdr:cNvSpPr txBox="1"/>
          </xdr:nvSpPr>
          <xdr:spPr>
            <a:xfrm>
              <a:off x="413657" y="5425171"/>
              <a:ext cx="8101693" cy="63831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CD54861D-4437-4439-851A-B5C0C03DEF42}"/>
                </a:ext>
              </a:extLst>
            </xdr:cNvPr>
            <xdr:cNvSpPr txBox="1"/>
          </xdr:nvSpPr>
          <xdr:spPr>
            <a:xfrm>
              <a:off x="413657" y="5425171"/>
              <a:ext cx="8101693" cy="63831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17</xdr:col>
      <xdr:colOff>1</xdr:colOff>
      <xdr:row>4</xdr:row>
      <xdr:rowOff>0</xdr:rowOff>
    </xdr:from>
    <xdr:to>
      <xdr:col>21</xdr:col>
      <xdr:colOff>76201</xdr:colOff>
      <xdr:row>8</xdr:row>
      <xdr:rowOff>152400</xdr:rowOff>
    </xdr:to>
    <xdr:sp macro="" textlink="">
      <xdr:nvSpPr>
        <xdr:cNvPr id="11" name="Rectangle: Rounded Corners 10">
          <a:hlinkClick xmlns:r="http://schemas.openxmlformats.org/officeDocument/2006/relationships" r:id="rId2"/>
          <a:extLst>
            <a:ext uri="{FF2B5EF4-FFF2-40B4-BE49-F238E27FC236}">
              <a16:creationId xmlns:a16="http://schemas.microsoft.com/office/drawing/2014/main" id="{C6E955C7-B60D-40CD-B6E1-9DC88D8D9290}"/>
            </a:ext>
          </a:extLst>
        </xdr:cNvPr>
        <xdr:cNvSpPr/>
      </xdr:nvSpPr>
      <xdr:spPr>
        <a:xfrm>
          <a:off x="11379201" y="711200"/>
          <a:ext cx="2451100" cy="8636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F9557527-0FFE-437B-B9AD-F0BB48258837}"/>
            </a:ext>
          </a:extLst>
        </xdr:cNvPr>
        <xdr:cNvSpPr txBox="1"/>
      </xdr:nvSpPr>
      <xdr:spPr>
        <a:xfrm>
          <a:off x="394607" y="2272394"/>
          <a:ext cx="8120743" cy="2857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a:t>
          </a:r>
          <a:r>
            <a:rPr lang="en-US" sz="2000" baseline="0">
              <a:solidFill>
                <a:srgbClr val="C00000"/>
              </a:solidFill>
              <a:latin typeface="Lucida Bright" panose="02040602050505020304" pitchFamily="18" charset="0"/>
              <a:ea typeface="+mn-ea"/>
              <a:cs typeface="+mn-cs"/>
            </a:rPr>
            <a:t>three </a:t>
          </a:r>
          <a:r>
            <a:rPr lang="en-US" sz="2000" baseline="0">
              <a:solidFill>
                <a:schemeClr val="tx2">
                  <a:lumMod val="50000"/>
                </a:schemeClr>
              </a:solidFill>
              <a:latin typeface="Lucida Bright" panose="02040602050505020304" pitchFamily="18" charset="0"/>
              <a:ea typeface="+mn-ea"/>
              <a:cs typeface="+mn-cs"/>
            </a:rPr>
            <a:t>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a:t>
          </a:r>
          <a:r>
            <a:rPr lang="en-US" sz="2000" baseline="0">
              <a:solidFill>
                <a:srgbClr val="C00000"/>
              </a:solidFill>
              <a:latin typeface="Lucida Bright" panose="02040602050505020304" pitchFamily="18" charset="0"/>
              <a:ea typeface="+mn-ea"/>
              <a:cs typeface="+mn-cs"/>
            </a:rPr>
            <a:t>10</a:t>
          </a:r>
          <a:r>
            <a:rPr lang="en-US" sz="2000" baseline="0">
              <a:solidFill>
                <a:schemeClr val="tx2">
                  <a:lumMod val="50000"/>
                </a:schemeClr>
              </a:solidFill>
              <a:latin typeface="Lucida Bright" panose="02040602050505020304" pitchFamily="18" charset="0"/>
              <a:ea typeface="+mn-ea"/>
              <a:cs typeface="+mn-cs"/>
            </a:rPr>
            <a:t>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E77C7E1-7016-42F6-91D9-4275215E3F81}"/>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F27FF619-2EC5-4986-A910-5AF42A293FB2}"/>
            </a:ext>
          </a:extLst>
        </xdr:cNvPr>
        <xdr:cNvCxnSpPr/>
      </xdr:nvCxnSpPr>
      <xdr:spPr>
        <a:xfrm>
          <a:off x="8763002" y="2079172"/>
          <a:ext cx="0" cy="90215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0</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7D2A328-F64B-43F5-B2D8-003C593A9540}"/>
            </a:ext>
          </a:extLst>
        </xdr:cNvPr>
        <xdr:cNvSpPr/>
      </xdr:nvSpPr>
      <xdr:spPr>
        <a:xfrm>
          <a:off x="2603500" y="571500"/>
          <a:ext cx="6542769"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EC0ACB2F-4D4D-42AB-A8E0-94A5710AAD77}"/>
                </a:ext>
              </a:extLst>
            </xdr:cNvPr>
            <xdr:cNvSpPr txBox="1"/>
          </xdr:nvSpPr>
          <xdr:spPr>
            <a:xfrm>
              <a:off x="8893630" y="2258787"/>
              <a:ext cx="7403645" cy="552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id="{EC0ACB2F-4D4D-42AB-A8E0-94A5710AAD77}"/>
                </a:ext>
              </a:extLst>
            </xdr:cNvPr>
            <xdr:cNvSpPr txBox="1"/>
          </xdr:nvSpPr>
          <xdr:spPr>
            <a:xfrm>
              <a:off x="8893630" y="2258787"/>
              <a:ext cx="7403645" cy="552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b="0" i="0" baseline="0">
                  <a:solidFill>
                    <a:schemeClr val="dk1"/>
                  </a:solidFill>
                  <a:effectLst/>
                  <a:latin typeface="Cambria Math" panose="02040503050406030204" pitchFamily="18" charset="0"/>
                  <a:ea typeface="+mn-ea"/>
                  <a:cs typeface="+mn-cs"/>
                </a:rPr>
                <a:t>3(0.167))=1−0.61=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42</xdr:row>
      <xdr:rowOff>50800</xdr:rowOff>
    </xdr:to>
    <xdr:sp macro="" textlink="">
      <xdr:nvSpPr>
        <xdr:cNvPr id="9" name="TextBox 8">
          <a:extLst>
            <a:ext uri="{FF2B5EF4-FFF2-40B4-BE49-F238E27FC236}">
              <a16:creationId xmlns:a16="http://schemas.microsoft.com/office/drawing/2014/main" id="{5735D396-F017-4A30-890F-2BF58E969B67}"/>
            </a:ext>
          </a:extLst>
        </xdr:cNvPr>
        <xdr:cNvSpPr txBox="1"/>
      </xdr:nvSpPr>
      <xdr:spPr>
        <a:xfrm>
          <a:off x="9117694" y="7812314"/>
          <a:ext cx="7565571" cy="33636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twoCellAnchor>
    <xdr:from>
      <xdr:col>26</xdr:col>
      <xdr:colOff>203200</xdr:colOff>
      <xdr:row>28</xdr:row>
      <xdr:rowOff>266700</xdr:rowOff>
    </xdr:from>
    <xdr:to>
      <xdr:col>39</xdr:col>
      <xdr:colOff>399143</xdr:colOff>
      <xdr:row>44</xdr:row>
      <xdr:rowOff>25399</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8FB9C09B-9909-46FC-87F7-7D9189B36729}"/>
                </a:ext>
              </a:extLst>
            </xdr:cNvPr>
            <xdr:cNvSpPr txBox="1"/>
          </xdr:nvSpPr>
          <xdr:spPr>
            <a:xfrm>
              <a:off x="17005300" y="7531100"/>
              <a:ext cx="8285843" cy="42798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complement of this equation:</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is</a:t>
              </a:r>
            </a:p>
            <a:p>
              <a:endParaRPr lang="en-US" sz="2000" baseline="0">
                <a:solidFill>
                  <a:schemeClr val="tx2">
                    <a:lumMod val="50000"/>
                  </a:schemeClr>
                </a:solidFill>
                <a:latin typeface="Lucida Bright" panose="02040602050505020304" pitchFamily="18" charset="0"/>
                <a:ea typeface="+mn-ea"/>
                <a:cs typeface="+mn-cs"/>
              </a:endParaRPr>
            </a:p>
            <a:p>
              <a:r>
                <a:rPr lang="en-US" sz="2400" baseline="0">
                  <a:solidFill>
                    <a:schemeClr val="dk1"/>
                  </a:solidFill>
                  <a:effectLst/>
                  <a:latin typeface="+mn-lt"/>
                  <a:ea typeface="+mn-ea"/>
                  <a:cs typeface="+mn-cs"/>
                </a:rPr>
                <a:t>P(t≥T) =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6" name="TextBox 5">
              <a:extLst>
                <a:ext uri="{FF2B5EF4-FFF2-40B4-BE49-F238E27FC236}">
                  <a16:creationId xmlns:a16="http://schemas.microsoft.com/office/drawing/2014/main" id="{8FB9C09B-9909-46FC-87F7-7D9189B36729}"/>
                </a:ext>
              </a:extLst>
            </xdr:cNvPr>
            <xdr:cNvSpPr txBox="1"/>
          </xdr:nvSpPr>
          <xdr:spPr>
            <a:xfrm>
              <a:off x="17005300" y="7531100"/>
              <a:ext cx="8285843" cy="42798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complement of this equation:</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is</a:t>
              </a:r>
            </a:p>
            <a:p>
              <a:endParaRPr lang="en-US" sz="2000" baseline="0">
                <a:solidFill>
                  <a:schemeClr val="tx2">
                    <a:lumMod val="50000"/>
                  </a:schemeClr>
                </a:solidFill>
                <a:latin typeface="Lucida Bright" panose="02040602050505020304" pitchFamily="18" charset="0"/>
                <a:ea typeface="+mn-ea"/>
                <a:cs typeface="+mn-cs"/>
              </a:endParaRPr>
            </a:p>
            <a:p>
              <a:r>
                <a:rPr lang="en-US" sz="2400" baseline="0">
                  <a:solidFill>
                    <a:schemeClr val="dk1"/>
                  </a:solidFill>
                  <a:effectLst/>
                  <a:latin typeface="+mn-lt"/>
                  <a:ea typeface="+mn-ea"/>
                  <a:cs typeface="+mn-cs"/>
                </a:rPr>
                <a:t>P(t≥T) = </a:t>
              </a:r>
              <a:r>
                <a:rPr lang="en-US" sz="2400" i="0" baseline="0">
                  <a:solidFill>
                    <a:schemeClr val="dk1"/>
                  </a:solidFill>
                  <a:effectLst/>
                  <a:latin typeface="+mn-lt"/>
                  <a:ea typeface="+mn-ea"/>
                  <a:cs typeface="+mn-cs"/>
                </a:rPr>
                <a:t>𝑒^(−</a:t>
              </a:r>
              <a:r>
                <a:rPr lang="el-GR" sz="2400" i="0" baseline="0">
                  <a:solidFill>
                    <a:schemeClr val="dk1"/>
                  </a:solidFill>
                  <a:effectLst/>
                  <a:latin typeface="+mn-lt"/>
                  <a:ea typeface="+mn-ea"/>
                  <a:cs typeface="+mn-cs"/>
                </a:rPr>
                <a:t>μ</a:t>
              </a:r>
              <a:r>
                <a:rPr lang="en-US" sz="2400" b="0" i="0" baseline="0">
                  <a:solidFill>
                    <a:schemeClr val="dk1"/>
                  </a:solidFill>
                  <a:effectLst/>
                  <a:latin typeface="+mn-lt"/>
                  <a:ea typeface="+mn-ea"/>
                  <a:cs typeface="+mn-cs"/>
                </a:rPr>
                <a:t>𝑇)</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6FCA487-91D8-4BCB-B9C9-69EFB66AC3E5}"/>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8399B02D-CD22-4A1F-96D4-87AE1EB78827}"/>
            </a:ext>
          </a:extLst>
        </xdr:cNvPr>
        <xdr:cNvSpPr/>
      </xdr:nvSpPr>
      <xdr:spPr>
        <a:xfrm>
          <a:off x="10706100" y="486834"/>
          <a:ext cx="1929342"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90F0086C-01BF-4093-9F82-FF50387D7FAF}"/>
            </a:ext>
          </a:extLst>
        </xdr:cNvPr>
        <xdr:cNvSpPr/>
      </xdr:nvSpPr>
      <xdr:spPr>
        <a:xfrm>
          <a:off x="10719858" y="3536951"/>
          <a:ext cx="1930400"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2E3496D-6373-47E4-BE97-4F8605890E60}"/>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73F1029A-7BE3-4367-98BA-3D3AD2A4CA40}"/>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F7F380AF-FBF8-437E-9D75-E1BA56F9D52A}"/>
            </a:ext>
          </a:extLst>
        </xdr:cNvPr>
        <xdr:cNvCxnSpPr/>
      </xdr:nvCxnSpPr>
      <xdr:spPr>
        <a:xfrm flipV="1">
          <a:off x="5634990" y="2026920"/>
          <a:ext cx="238887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12A4841D-E3B3-4C88-80FE-8399400830EC}"/>
            </a:ext>
          </a:extLst>
        </xdr:cNvPr>
        <xdr:cNvSpPr txBox="1"/>
      </xdr:nvSpPr>
      <xdr:spPr>
        <a:xfrm>
          <a:off x="9446684" y="5447243"/>
          <a:ext cx="983191" cy="667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twoCellAnchor>
    <xdr:from>
      <xdr:col>10</xdr:col>
      <xdr:colOff>19050</xdr:colOff>
      <xdr:row>19</xdr:row>
      <xdr:rowOff>152400</xdr:rowOff>
    </xdr:from>
    <xdr:to>
      <xdr:col>15</xdr:col>
      <xdr:colOff>123825</xdr:colOff>
      <xdr:row>23</xdr:row>
      <xdr:rowOff>104775</xdr:rowOff>
    </xdr:to>
    <xdr:cxnSp macro="">
      <xdr:nvCxnSpPr>
        <xdr:cNvPr id="6" name="Straight Arrow Connector 5">
          <a:extLst>
            <a:ext uri="{FF2B5EF4-FFF2-40B4-BE49-F238E27FC236}">
              <a16:creationId xmlns:a16="http://schemas.microsoft.com/office/drawing/2014/main" id="{FB47B65B-72D6-423E-8F9C-CF2625558C76}"/>
            </a:ext>
          </a:extLst>
        </xdr:cNvPr>
        <xdr:cNvCxnSpPr/>
      </xdr:nvCxnSpPr>
      <xdr:spPr>
        <a:xfrm flipH="1" flipV="1">
          <a:off x="8629650" y="3886200"/>
          <a:ext cx="2647950" cy="7810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171450</xdr:colOff>
      <xdr:row>14</xdr:row>
      <xdr:rowOff>9524</xdr:rowOff>
    </xdr:from>
    <xdr:to>
      <xdr:col>14</xdr:col>
      <xdr:colOff>19050</xdr:colOff>
      <xdr:row>23</xdr:row>
      <xdr:rowOff>104774</xdr:rowOff>
    </xdr:to>
    <xdr:cxnSp macro="">
      <xdr:nvCxnSpPr>
        <xdr:cNvPr id="7" name="Connector: Elbow 6">
          <a:extLst>
            <a:ext uri="{FF2B5EF4-FFF2-40B4-BE49-F238E27FC236}">
              <a16:creationId xmlns:a16="http://schemas.microsoft.com/office/drawing/2014/main" id="{77B20123-15E3-4C08-B474-49AF8AA32850}"/>
            </a:ext>
          </a:extLst>
        </xdr:cNvPr>
        <xdr:cNvCxnSpPr/>
      </xdr:nvCxnSpPr>
      <xdr:spPr>
        <a:xfrm rot="16200000" flipH="1">
          <a:off x="9382125" y="3467099"/>
          <a:ext cx="1952625" cy="447675"/>
        </a:xfrm>
        <a:prstGeom prst="bentConnector3">
          <a:avLst>
            <a:gd name="adj1" fmla="val 100244"/>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412749</xdr:colOff>
      <xdr:row>1</xdr:row>
      <xdr:rowOff>116417</xdr:rowOff>
    </xdr:from>
    <xdr:to>
      <xdr:col>16</xdr:col>
      <xdr:colOff>95249</xdr:colOff>
      <xdr:row>7</xdr:row>
      <xdr:rowOff>31750</xdr:rowOff>
    </xdr:to>
    <xdr:sp macro="" textlink="">
      <xdr:nvSpPr>
        <xdr:cNvPr id="9" name="TextBox 8">
          <a:extLst>
            <a:ext uri="{FF2B5EF4-FFF2-40B4-BE49-F238E27FC236}">
              <a16:creationId xmlns:a16="http://schemas.microsoft.com/office/drawing/2014/main" id="{EDC0E619-B7FA-4451-8D38-C101BC3A5CE1}"/>
            </a:ext>
          </a:extLst>
        </xdr:cNvPr>
        <xdr:cNvSpPr txBox="1"/>
      </xdr:nvSpPr>
      <xdr:spPr>
        <a:xfrm>
          <a:off x="9023349" y="306917"/>
          <a:ext cx="2816225" cy="1096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2. Take this ratio (0.7500) and look at the corresponding value (0.4545)</a:t>
          </a:r>
          <a:endParaRPr lang="en-US" sz="1100"/>
        </a:p>
      </xdr:txBody>
    </xdr:sp>
    <xdr:clientData/>
  </xdr:twoCellAnchor>
  <xdr:twoCellAnchor>
    <xdr:from>
      <xdr:col>16</xdr:col>
      <xdr:colOff>78316</xdr:colOff>
      <xdr:row>21</xdr:row>
      <xdr:rowOff>162983</xdr:rowOff>
    </xdr:from>
    <xdr:to>
      <xdr:col>19</xdr:col>
      <xdr:colOff>550333</xdr:colOff>
      <xdr:row>25</xdr:row>
      <xdr:rowOff>74083</xdr:rowOff>
    </xdr:to>
    <xdr:sp macro="" textlink="">
      <xdr:nvSpPr>
        <xdr:cNvPr id="10" name="TextBox 9">
          <a:extLst>
            <a:ext uri="{FF2B5EF4-FFF2-40B4-BE49-F238E27FC236}">
              <a16:creationId xmlns:a16="http://schemas.microsoft.com/office/drawing/2014/main" id="{960D3ECA-4C9B-4B69-BCB2-FFAB3B2CBE80}"/>
            </a:ext>
          </a:extLst>
        </xdr:cNvPr>
        <xdr:cNvSpPr txBox="1"/>
      </xdr:nvSpPr>
      <xdr:spPr>
        <a:xfrm>
          <a:off x="11822641" y="4325408"/>
          <a:ext cx="2243667"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20</xdr:col>
      <xdr:colOff>516467</xdr:colOff>
      <xdr:row>42</xdr:row>
      <xdr:rowOff>40216</xdr:rowOff>
    </xdr:from>
    <xdr:to>
      <xdr:col>24</xdr:col>
      <xdr:colOff>395817</xdr:colOff>
      <xdr:row>45</xdr:row>
      <xdr:rowOff>184149</xdr:rowOff>
    </xdr:to>
    <xdr:sp macro="" textlink="">
      <xdr:nvSpPr>
        <xdr:cNvPr id="11" name="TextBox 10">
          <a:extLst>
            <a:ext uri="{FF2B5EF4-FFF2-40B4-BE49-F238E27FC236}">
              <a16:creationId xmlns:a16="http://schemas.microsoft.com/office/drawing/2014/main" id="{B20BB350-8A32-4B35-995A-7BFBDFF0DC5B}"/>
            </a:ext>
          </a:extLst>
        </xdr:cNvPr>
        <xdr:cNvSpPr txBox="1"/>
      </xdr:nvSpPr>
      <xdr:spPr>
        <a:xfrm>
          <a:off x="14622992" y="8412691"/>
          <a:ext cx="2241550" cy="715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416EB5C3-5131-4104-A0C8-347D0F67E9E8}"/>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84C6EAA4-06AE-41A7-B700-95C0927C9D6F}"/>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D9E39E00-CC74-469A-AB6D-35965B06C665}"/>
            </a:ext>
          </a:extLst>
        </xdr:cNvPr>
        <xdr:cNvCxnSpPr/>
      </xdr:nvCxnSpPr>
      <xdr:spPr>
        <a:xfrm flipV="1">
          <a:off x="5634990" y="2026920"/>
          <a:ext cx="238887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EF5CC27F-BCB0-4EEF-AB05-DDCF3ADFD15F}"/>
            </a:ext>
          </a:extLst>
        </xdr:cNvPr>
        <xdr:cNvSpPr txBox="1"/>
      </xdr:nvSpPr>
      <xdr:spPr>
        <a:xfrm>
          <a:off x="9446684" y="5447243"/>
          <a:ext cx="983191" cy="667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twoCellAnchor>
    <xdr:from>
      <xdr:col>10</xdr:col>
      <xdr:colOff>19050</xdr:colOff>
      <xdr:row>19</xdr:row>
      <xdr:rowOff>152400</xdr:rowOff>
    </xdr:from>
    <xdr:to>
      <xdr:col>15</xdr:col>
      <xdr:colOff>123825</xdr:colOff>
      <xdr:row>23</xdr:row>
      <xdr:rowOff>104775</xdr:rowOff>
    </xdr:to>
    <xdr:cxnSp macro="">
      <xdr:nvCxnSpPr>
        <xdr:cNvPr id="6" name="Straight Arrow Connector 5">
          <a:extLst>
            <a:ext uri="{FF2B5EF4-FFF2-40B4-BE49-F238E27FC236}">
              <a16:creationId xmlns:a16="http://schemas.microsoft.com/office/drawing/2014/main" id="{2CD61DC0-B45D-4242-A529-5CEC0564565B}"/>
            </a:ext>
          </a:extLst>
        </xdr:cNvPr>
        <xdr:cNvCxnSpPr/>
      </xdr:nvCxnSpPr>
      <xdr:spPr>
        <a:xfrm flipH="1" flipV="1">
          <a:off x="8629650" y="3886200"/>
          <a:ext cx="2647950" cy="7810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171450</xdr:colOff>
      <xdr:row>14</xdr:row>
      <xdr:rowOff>9524</xdr:rowOff>
    </xdr:from>
    <xdr:to>
      <xdr:col>14</xdr:col>
      <xdr:colOff>19050</xdr:colOff>
      <xdr:row>23</xdr:row>
      <xdr:rowOff>104774</xdr:rowOff>
    </xdr:to>
    <xdr:cxnSp macro="">
      <xdr:nvCxnSpPr>
        <xdr:cNvPr id="7" name="Connector: Elbow 6">
          <a:extLst>
            <a:ext uri="{FF2B5EF4-FFF2-40B4-BE49-F238E27FC236}">
              <a16:creationId xmlns:a16="http://schemas.microsoft.com/office/drawing/2014/main" id="{2CABE52B-2FCE-4675-9DFF-BD673E45D86F}"/>
            </a:ext>
          </a:extLst>
        </xdr:cNvPr>
        <xdr:cNvCxnSpPr/>
      </xdr:nvCxnSpPr>
      <xdr:spPr>
        <a:xfrm rot="16200000" flipH="1">
          <a:off x="9382125" y="3467099"/>
          <a:ext cx="1952625" cy="447675"/>
        </a:xfrm>
        <a:prstGeom prst="bentConnector3">
          <a:avLst>
            <a:gd name="adj1" fmla="val 100244"/>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402166</xdr:colOff>
      <xdr:row>9</xdr:row>
      <xdr:rowOff>10584</xdr:rowOff>
    </xdr:from>
    <xdr:to>
      <xdr:col>6</xdr:col>
      <xdr:colOff>264583</xdr:colOff>
      <xdr:row>12</xdr:row>
      <xdr:rowOff>169334</xdr:rowOff>
    </xdr:to>
    <xdr:sp macro="" textlink="">
      <xdr:nvSpPr>
        <xdr:cNvPr id="8" name="TextBox 7">
          <a:extLst>
            <a:ext uri="{FF2B5EF4-FFF2-40B4-BE49-F238E27FC236}">
              <a16:creationId xmlns:a16="http://schemas.microsoft.com/office/drawing/2014/main" id="{4B048C6F-12E7-499A-8A97-621AAEDE5ABD}"/>
            </a:ext>
          </a:extLst>
        </xdr:cNvPr>
        <xdr:cNvSpPr txBox="1"/>
      </xdr:nvSpPr>
      <xdr:spPr>
        <a:xfrm>
          <a:off x="992716" y="1763184"/>
          <a:ext cx="2815167"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1. Enter the Arrival Rate and the Service Rate</a:t>
          </a:r>
          <a:endParaRPr lang="en-US" sz="1100"/>
        </a:p>
      </xdr:txBody>
    </xdr:sp>
    <xdr:clientData/>
  </xdr:twoCellAnchor>
  <xdr:twoCellAnchor>
    <xdr:from>
      <xdr:col>10</xdr:col>
      <xdr:colOff>412749</xdr:colOff>
      <xdr:row>1</xdr:row>
      <xdr:rowOff>116417</xdr:rowOff>
    </xdr:from>
    <xdr:to>
      <xdr:col>16</xdr:col>
      <xdr:colOff>95249</xdr:colOff>
      <xdr:row>7</xdr:row>
      <xdr:rowOff>31750</xdr:rowOff>
    </xdr:to>
    <xdr:sp macro="" textlink="">
      <xdr:nvSpPr>
        <xdr:cNvPr id="9" name="TextBox 8">
          <a:extLst>
            <a:ext uri="{FF2B5EF4-FFF2-40B4-BE49-F238E27FC236}">
              <a16:creationId xmlns:a16="http://schemas.microsoft.com/office/drawing/2014/main" id="{F3ACDF20-A632-4B94-840B-9E6C14EFF936}"/>
            </a:ext>
          </a:extLst>
        </xdr:cNvPr>
        <xdr:cNvSpPr txBox="1"/>
      </xdr:nvSpPr>
      <xdr:spPr>
        <a:xfrm>
          <a:off x="9023349" y="306917"/>
          <a:ext cx="2816225" cy="1096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2. Take this ratio (0.7500) and look at the corresponding value (0.4545)</a:t>
          </a:r>
          <a:endParaRPr lang="en-US" sz="1100"/>
        </a:p>
      </xdr:txBody>
    </xdr:sp>
    <xdr:clientData/>
  </xdr:twoCellAnchor>
  <xdr:twoCellAnchor>
    <xdr:from>
      <xdr:col>16</xdr:col>
      <xdr:colOff>78316</xdr:colOff>
      <xdr:row>21</xdr:row>
      <xdr:rowOff>162983</xdr:rowOff>
    </xdr:from>
    <xdr:to>
      <xdr:col>19</xdr:col>
      <xdr:colOff>550333</xdr:colOff>
      <xdr:row>25</xdr:row>
      <xdr:rowOff>74083</xdr:rowOff>
    </xdr:to>
    <xdr:sp macro="" textlink="">
      <xdr:nvSpPr>
        <xdr:cNvPr id="10" name="TextBox 9">
          <a:extLst>
            <a:ext uri="{FF2B5EF4-FFF2-40B4-BE49-F238E27FC236}">
              <a16:creationId xmlns:a16="http://schemas.microsoft.com/office/drawing/2014/main" id="{D6A09B88-EE47-41A6-AF19-64B7066F512F}"/>
            </a:ext>
          </a:extLst>
        </xdr:cNvPr>
        <xdr:cNvSpPr txBox="1"/>
      </xdr:nvSpPr>
      <xdr:spPr>
        <a:xfrm>
          <a:off x="11822641" y="4325408"/>
          <a:ext cx="2243667"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20</xdr:col>
      <xdr:colOff>516467</xdr:colOff>
      <xdr:row>42</xdr:row>
      <xdr:rowOff>40216</xdr:rowOff>
    </xdr:from>
    <xdr:to>
      <xdr:col>24</xdr:col>
      <xdr:colOff>395817</xdr:colOff>
      <xdr:row>45</xdr:row>
      <xdr:rowOff>184149</xdr:rowOff>
    </xdr:to>
    <xdr:sp macro="" textlink="">
      <xdr:nvSpPr>
        <xdr:cNvPr id="11" name="TextBox 10">
          <a:extLst>
            <a:ext uri="{FF2B5EF4-FFF2-40B4-BE49-F238E27FC236}">
              <a16:creationId xmlns:a16="http://schemas.microsoft.com/office/drawing/2014/main" id="{933A8116-9F5F-4926-AB5E-E6FFFA2347E2}"/>
            </a:ext>
          </a:extLst>
        </xdr:cNvPr>
        <xdr:cNvSpPr txBox="1"/>
      </xdr:nvSpPr>
      <xdr:spPr>
        <a:xfrm>
          <a:off x="14622992" y="8412691"/>
          <a:ext cx="2241550" cy="715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0</xdr:col>
      <xdr:colOff>328083</xdr:colOff>
      <xdr:row>16</xdr:row>
      <xdr:rowOff>52916</xdr:rowOff>
    </xdr:from>
    <xdr:to>
      <xdr:col>5</xdr:col>
      <xdr:colOff>190500</xdr:colOff>
      <xdr:row>21</xdr:row>
      <xdr:rowOff>31750</xdr:rowOff>
    </xdr:to>
    <xdr:sp macro="" textlink="">
      <xdr:nvSpPr>
        <xdr:cNvPr id="12" name="TextBox 11">
          <a:extLst>
            <a:ext uri="{FF2B5EF4-FFF2-40B4-BE49-F238E27FC236}">
              <a16:creationId xmlns:a16="http://schemas.microsoft.com/office/drawing/2014/main" id="{6F56FB02-A85D-4C35-8975-875EDB58935D}"/>
            </a:ext>
          </a:extLst>
        </xdr:cNvPr>
        <xdr:cNvSpPr txBox="1"/>
      </xdr:nvSpPr>
      <xdr:spPr>
        <a:xfrm>
          <a:off x="328083" y="3177116"/>
          <a:ext cx="2815167" cy="1017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4. Use the 0.8727 value of L in your two-channel equation</a:t>
          </a:r>
          <a:endParaRPr lang="en-US" sz="1100"/>
        </a:p>
      </xdr:txBody>
    </xdr:sp>
    <xdr:clientData/>
  </xdr:twoCellAnchor>
  <xdr:twoCellAnchor>
    <xdr:from>
      <xdr:col>4</xdr:col>
      <xdr:colOff>444500</xdr:colOff>
      <xdr:row>19</xdr:row>
      <xdr:rowOff>42333</xdr:rowOff>
    </xdr:from>
    <xdr:to>
      <xdr:col>8</xdr:col>
      <xdr:colOff>687917</xdr:colOff>
      <xdr:row>23</xdr:row>
      <xdr:rowOff>63501</xdr:rowOff>
    </xdr:to>
    <xdr:cxnSp macro="">
      <xdr:nvCxnSpPr>
        <xdr:cNvPr id="13" name="Straight Arrow Connector 12">
          <a:extLst>
            <a:ext uri="{FF2B5EF4-FFF2-40B4-BE49-F238E27FC236}">
              <a16:creationId xmlns:a16="http://schemas.microsoft.com/office/drawing/2014/main" id="{007C8F37-462A-41E0-A38E-670286854D4E}"/>
            </a:ext>
          </a:extLst>
        </xdr:cNvPr>
        <xdr:cNvCxnSpPr/>
      </xdr:nvCxnSpPr>
      <xdr:spPr>
        <a:xfrm>
          <a:off x="2806700" y="3776133"/>
          <a:ext cx="5167842" cy="84984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13</xdr:col>
      <xdr:colOff>199118</xdr:colOff>
      <xdr:row>16</xdr:row>
      <xdr:rowOff>141516</xdr:rowOff>
    </xdr:to>
    <xdr:sp macro="" textlink="">
      <xdr:nvSpPr>
        <xdr:cNvPr id="2" name="TextBox 1">
          <a:extLst>
            <a:ext uri="{FF2B5EF4-FFF2-40B4-BE49-F238E27FC236}">
              <a16:creationId xmlns:a16="http://schemas.microsoft.com/office/drawing/2014/main" id="{23562886-04A5-44E2-B524-8F00AA887344}"/>
            </a:ext>
          </a:extLst>
        </xdr:cNvPr>
        <xdr:cNvSpPr txBox="1"/>
      </xdr:nvSpPr>
      <xdr:spPr>
        <a:xfrm>
          <a:off x="856615" y="1524273"/>
          <a:ext cx="9111343" cy="15433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Based on the following information calculate the Exponential Smoothing Forecast for week 7.  </a:t>
          </a:r>
          <a:r>
            <a:rPr lang="el-GR" sz="2000" baseline="0">
              <a:solidFill>
                <a:schemeClr val="dk1"/>
              </a:solidFill>
              <a:latin typeface="Calibri" panose="020F0502020204030204" pitchFamily="34" charset="0"/>
              <a:ea typeface="+mn-ea"/>
              <a:cs typeface="Calibri" panose="020F0502020204030204" pitchFamily="34" charset="0"/>
            </a:rPr>
            <a:t>α</a:t>
          </a:r>
          <a:r>
            <a:rPr lang="en-US" sz="2000" baseline="0">
              <a:solidFill>
                <a:schemeClr val="dk1"/>
              </a:solidFill>
              <a:latin typeface="Lucida Bright" panose="02040602050505020304" pitchFamily="18" charset="0"/>
              <a:ea typeface="+mn-ea"/>
              <a:cs typeface="Calibri" panose="020F0502020204030204" pitchFamily="34" charset="0"/>
            </a:rPr>
            <a:t> = 0.2</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C29CBD5-B2EA-4954-855A-1F4337A18973}"/>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39</xdr:row>
      <xdr:rowOff>244929</xdr:rowOff>
    </xdr:to>
    <xdr:cxnSp macro="">
      <xdr:nvCxnSpPr>
        <xdr:cNvPr id="4" name="Straight Connector 3">
          <a:extLst>
            <a:ext uri="{FF2B5EF4-FFF2-40B4-BE49-F238E27FC236}">
              <a16:creationId xmlns:a16="http://schemas.microsoft.com/office/drawing/2014/main" id="{39722E72-1374-45AE-8DB3-689EEC9FF37E}"/>
            </a:ext>
          </a:extLst>
        </xdr:cNvPr>
        <xdr:cNvCxnSpPr/>
      </xdr:nvCxnSpPr>
      <xdr:spPr>
        <a:xfrm>
          <a:off x="10576018" y="1569176"/>
          <a:ext cx="0" cy="828457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13</xdr:col>
      <xdr:colOff>353784</xdr:colOff>
      <xdr:row>6</xdr:row>
      <xdr:rowOff>136072</xdr:rowOff>
    </xdr:to>
    <xdr:sp macro="" textlink="">
      <xdr:nvSpPr>
        <xdr:cNvPr id="5" name="Rounded Rectangle 1">
          <a:extLst>
            <a:ext uri="{FF2B5EF4-FFF2-40B4-BE49-F238E27FC236}">
              <a16:creationId xmlns:a16="http://schemas.microsoft.com/office/drawing/2014/main" id="{E8260561-658A-47CD-BC25-866238B26FB1}"/>
            </a:ext>
          </a:extLst>
        </xdr:cNvPr>
        <xdr:cNvSpPr/>
      </xdr:nvSpPr>
      <xdr:spPr>
        <a:xfrm>
          <a:off x="2377984" y="461010"/>
          <a:ext cx="7744640" cy="7723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489857</xdr:colOff>
      <xdr:row>18</xdr:row>
      <xdr:rowOff>119743</xdr:rowOff>
    </xdr:from>
    <xdr:to>
      <xdr:col>23</xdr:col>
      <xdr:colOff>185057</xdr:colOff>
      <xdr:row>23</xdr:row>
      <xdr:rowOff>297998</xdr:rowOff>
    </xdr:to>
    <xdr:sp macro="" textlink="">
      <xdr:nvSpPr>
        <xdr:cNvPr id="6" name="TextBox 5">
          <a:extLst>
            <a:ext uri="{FF2B5EF4-FFF2-40B4-BE49-F238E27FC236}">
              <a16:creationId xmlns:a16="http://schemas.microsoft.com/office/drawing/2014/main" id="{B7BD2C0A-0CF3-4264-AAAE-BEDBD5532623}"/>
            </a:ext>
          </a:extLst>
        </xdr:cNvPr>
        <xdr:cNvSpPr txBox="1"/>
      </xdr:nvSpPr>
      <xdr:spPr>
        <a:xfrm>
          <a:off x="12366171" y="3450772"/>
          <a:ext cx="5061857" cy="1560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Path: Data to Data Analysis to Exponential Smoothing. </a:t>
          </a:r>
        </a:p>
        <a:p>
          <a:r>
            <a:rPr lang="en-US" sz="2000" baseline="0">
              <a:solidFill>
                <a:schemeClr val="dk1"/>
              </a:solidFill>
              <a:latin typeface="Lucida Bright" panose="02040602050505020304" pitchFamily="18" charset="0"/>
              <a:ea typeface="+mn-ea"/>
              <a:cs typeface="+mn-cs"/>
            </a:rPr>
            <a:t>The damping factor is : 1-</a:t>
          </a:r>
          <a:r>
            <a:rPr lang="el-GR" sz="2000" baseline="0">
              <a:solidFill>
                <a:schemeClr val="dk1"/>
              </a:solidFill>
              <a:latin typeface="Calibri" panose="020F0502020204030204" pitchFamily="34" charset="0"/>
              <a:ea typeface="+mn-ea"/>
              <a:cs typeface="Calibri" panose="020F0502020204030204" pitchFamily="34" charset="0"/>
            </a:rPr>
            <a:t>α</a:t>
          </a:r>
          <a:r>
            <a:rPr lang="en-US" sz="2000" baseline="0">
              <a:solidFill>
                <a:schemeClr val="dk1"/>
              </a:solidFill>
              <a:latin typeface="Calibri" panose="020F0502020204030204" pitchFamily="34" charset="0"/>
              <a:ea typeface="+mn-ea"/>
              <a:cs typeface="Calibri" panose="020F0502020204030204" pitchFamily="34" charset="0"/>
            </a:rPr>
            <a:t> =0.8</a:t>
          </a:r>
          <a:endParaRPr lang="en-US" sz="2000" baseline="0">
            <a:solidFill>
              <a:schemeClr val="dk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13</xdr:col>
      <xdr:colOff>199118</xdr:colOff>
      <xdr:row>16</xdr:row>
      <xdr:rowOff>141516</xdr:rowOff>
    </xdr:to>
    <xdr:sp macro="" textlink="">
      <xdr:nvSpPr>
        <xdr:cNvPr id="2" name="TextBox 1">
          <a:extLst>
            <a:ext uri="{FF2B5EF4-FFF2-40B4-BE49-F238E27FC236}">
              <a16:creationId xmlns:a16="http://schemas.microsoft.com/office/drawing/2014/main" id="{EB2BE0B0-35B2-441F-9775-7930533E8714}"/>
            </a:ext>
          </a:extLst>
        </xdr:cNvPr>
        <xdr:cNvSpPr txBox="1"/>
      </xdr:nvSpPr>
      <xdr:spPr>
        <a:xfrm>
          <a:off x="852261" y="1541690"/>
          <a:ext cx="8273143" cy="1560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Based on the following information calculate the Exponential Smoothing Forecast for week 7.  </a:t>
          </a:r>
          <a:r>
            <a:rPr lang="el-GR" sz="2000" baseline="0">
              <a:solidFill>
                <a:schemeClr val="dk1"/>
              </a:solidFill>
              <a:latin typeface="Calibri" panose="020F0502020204030204" pitchFamily="34" charset="0"/>
              <a:ea typeface="+mn-ea"/>
              <a:cs typeface="Calibri" panose="020F0502020204030204" pitchFamily="34" charset="0"/>
            </a:rPr>
            <a:t>α</a:t>
          </a:r>
          <a:r>
            <a:rPr lang="en-US" sz="2000" baseline="0">
              <a:solidFill>
                <a:schemeClr val="dk1"/>
              </a:solidFill>
              <a:latin typeface="Calibri" panose="020F0502020204030204" pitchFamily="34" charset="0"/>
              <a:ea typeface="+mn-ea"/>
              <a:cs typeface="Calibri" panose="020F0502020204030204" pitchFamily="34" charset="0"/>
            </a:rPr>
            <a:t> = 0.2</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6DBDC1CC-9397-405B-940C-59FFA7D4880D}"/>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39</xdr:row>
      <xdr:rowOff>244929</xdr:rowOff>
    </xdr:to>
    <xdr:cxnSp macro="">
      <xdr:nvCxnSpPr>
        <xdr:cNvPr id="4" name="Straight Connector 3">
          <a:extLst>
            <a:ext uri="{FF2B5EF4-FFF2-40B4-BE49-F238E27FC236}">
              <a16:creationId xmlns:a16="http://schemas.microsoft.com/office/drawing/2014/main" id="{D163DF03-5864-4F14-B427-25BDD685B2F4}"/>
            </a:ext>
          </a:extLst>
        </xdr:cNvPr>
        <xdr:cNvCxnSpPr/>
      </xdr:nvCxnSpPr>
      <xdr:spPr>
        <a:xfrm>
          <a:off x="9775918" y="1569176"/>
          <a:ext cx="0" cy="682915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13</xdr:col>
      <xdr:colOff>353784</xdr:colOff>
      <xdr:row>6</xdr:row>
      <xdr:rowOff>136072</xdr:rowOff>
    </xdr:to>
    <xdr:sp macro="" textlink="">
      <xdr:nvSpPr>
        <xdr:cNvPr id="6" name="Rounded Rectangle 1">
          <a:extLst>
            <a:ext uri="{FF2B5EF4-FFF2-40B4-BE49-F238E27FC236}">
              <a16:creationId xmlns:a16="http://schemas.microsoft.com/office/drawing/2014/main" id="{8AA1F21B-5457-4510-9A59-7B8C15859478}"/>
            </a:ext>
          </a:extLst>
        </xdr:cNvPr>
        <xdr:cNvSpPr/>
      </xdr:nvSpPr>
      <xdr:spPr>
        <a:xfrm>
          <a:off x="2377984" y="461010"/>
          <a:ext cx="6944540" cy="7723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15</xdr:col>
      <xdr:colOff>244928</xdr:colOff>
      <xdr:row>2</xdr:row>
      <xdr:rowOff>40821</xdr:rowOff>
    </xdr:from>
    <xdr:to>
      <xdr:col>17</xdr:col>
      <xdr:colOff>453117</xdr:colOff>
      <xdr:row>6</xdr:row>
      <xdr:rowOff>94796</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37E490DE-F696-4D2C-B21D-356F749F7F01}"/>
            </a:ext>
          </a:extLst>
        </xdr:cNvPr>
        <xdr:cNvSpPr/>
      </xdr:nvSpPr>
      <xdr:spPr>
        <a:xfrm>
          <a:off x="10463348" y="406581"/>
          <a:ext cx="1404529" cy="78549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0051AAD-B4F5-4F73-B3B2-77AEE9DD54AF}"/>
            </a:ext>
          </a:extLst>
        </xdr:cNvPr>
        <xdr:cNvSpPr/>
      </xdr:nvSpPr>
      <xdr:spPr>
        <a:xfrm>
          <a:off x="503465" y="318951"/>
          <a:ext cx="133295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176893</xdr:colOff>
      <xdr:row>1</xdr:row>
      <xdr:rowOff>182336</xdr:rowOff>
    </xdr:from>
    <xdr:to>
      <xdr:col>8</xdr:col>
      <xdr:colOff>1045029</xdr:colOff>
      <xdr:row>6</xdr:row>
      <xdr:rowOff>38101</xdr:rowOff>
    </xdr:to>
    <xdr:sp macro="" textlink="">
      <xdr:nvSpPr>
        <xdr:cNvPr id="4" name="Rounded Rectangle 1">
          <a:extLst>
            <a:ext uri="{FF2B5EF4-FFF2-40B4-BE49-F238E27FC236}">
              <a16:creationId xmlns:a16="http://schemas.microsoft.com/office/drawing/2014/main" id="{7591CAE2-E1FA-4A64-95DD-133EA0AFEED5}"/>
            </a:ext>
          </a:extLst>
        </xdr:cNvPr>
        <xdr:cNvSpPr/>
      </xdr:nvSpPr>
      <xdr:spPr>
        <a:xfrm>
          <a:off x="2702379" y="367393"/>
          <a:ext cx="6572250"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6" name="Straight Connector 5">
          <a:extLst>
            <a:ext uri="{FF2B5EF4-FFF2-40B4-BE49-F238E27FC236}">
              <a16:creationId xmlns:a16="http://schemas.microsoft.com/office/drawing/2014/main" id="{5A6478A6-8E90-4323-B1A0-A35DD217F227}"/>
            </a:ext>
          </a:extLst>
        </xdr:cNvPr>
        <xdr:cNvCxnSpPr/>
      </xdr:nvCxnSpPr>
      <xdr:spPr>
        <a:xfrm flipH="1">
          <a:off x="7496991" y="1624875"/>
          <a:ext cx="0" cy="114909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7" name="TextBox 6">
          <a:extLst>
            <a:ext uri="{FF2B5EF4-FFF2-40B4-BE49-F238E27FC236}">
              <a16:creationId xmlns:a16="http://schemas.microsoft.com/office/drawing/2014/main" id="{DEBCEB7D-2D8A-4D7F-AA69-CE417205566F}"/>
            </a:ext>
          </a:extLst>
        </xdr:cNvPr>
        <xdr:cNvSpPr txBox="1"/>
      </xdr:nvSpPr>
      <xdr:spPr>
        <a:xfrm>
          <a:off x="7839892" y="1662249"/>
          <a:ext cx="6211934" cy="6819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8" name="TextBox 7">
          <a:extLst>
            <a:ext uri="{FF2B5EF4-FFF2-40B4-BE49-F238E27FC236}">
              <a16:creationId xmlns:a16="http://schemas.microsoft.com/office/drawing/2014/main" id="{41D5F6E1-09BA-4216-827D-3267236C4286}"/>
            </a:ext>
          </a:extLst>
        </xdr:cNvPr>
        <xdr:cNvSpPr txBox="1"/>
      </xdr:nvSpPr>
      <xdr:spPr>
        <a:xfrm>
          <a:off x="869769" y="1713956"/>
          <a:ext cx="6477543" cy="17328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9" name="TextBox 8">
          <a:extLst>
            <a:ext uri="{FF2B5EF4-FFF2-40B4-BE49-F238E27FC236}">
              <a16:creationId xmlns:a16="http://schemas.microsoft.com/office/drawing/2014/main" id="{D4E5F2A7-E4B7-4F26-8F3E-A99A2C29DE4A}"/>
            </a:ext>
          </a:extLst>
        </xdr:cNvPr>
        <xdr:cNvSpPr txBox="1"/>
      </xdr:nvSpPr>
      <xdr:spPr>
        <a:xfrm>
          <a:off x="733698" y="7653203"/>
          <a:ext cx="6668044" cy="19311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1455963</xdr:colOff>
      <xdr:row>22</xdr:row>
      <xdr:rowOff>231322</xdr:rowOff>
    </xdr:from>
    <xdr:to>
      <xdr:col>14</xdr:col>
      <xdr:colOff>149678</xdr:colOff>
      <xdr:row>24</xdr:row>
      <xdr:rowOff>291192</xdr:rowOff>
    </xdr:to>
    <xdr:sp macro="" textlink="">
      <xdr:nvSpPr>
        <xdr:cNvPr id="11" name="TextBox 10">
          <a:extLst>
            <a:ext uri="{FF2B5EF4-FFF2-40B4-BE49-F238E27FC236}">
              <a16:creationId xmlns:a16="http://schemas.microsoft.com/office/drawing/2014/main" id="{BF8E8C5A-A45F-40CD-921A-454266FE089C}"/>
            </a:ext>
          </a:extLst>
        </xdr:cNvPr>
        <xdr:cNvSpPr txBox="1"/>
      </xdr:nvSpPr>
      <xdr:spPr>
        <a:xfrm>
          <a:off x="7856763" y="5271408"/>
          <a:ext cx="6041572" cy="669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twoCellAnchor>
    <xdr:from>
      <xdr:col>7</xdr:col>
      <xdr:colOff>1524000</xdr:colOff>
      <xdr:row>14</xdr:row>
      <xdr:rowOff>0</xdr:rowOff>
    </xdr:from>
    <xdr:to>
      <xdr:col>14</xdr:col>
      <xdr:colOff>217715</xdr:colOff>
      <xdr:row>17</xdr:row>
      <xdr:rowOff>114298</xdr:rowOff>
    </xdr:to>
    <xdr:sp macro="" textlink="">
      <xdr:nvSpPr>
        <xdr:cNvPr id="12" name="TextBox 11">
          <a:extLst>
            <a:ext uri="{FF2B5EF4-FFF2-40B4-BE49-F238E27FC236}">
              <a16:creationId xmlns:a16="http://schemas.microsoft.com/office/drawing/2014/main" id="{608FDC1D-9A6B-4185-8595-D33AEFB04E74}"/>
            </a:ext>
          </a:extLst>
        </xdr:cNvPr>
        <xdr:cNvSpPr txBox="1"/>
      </xdr:nvSpPr>
      <xdr:spPr>
        <a:xfrm>
          <a:off x="7924800" y="2808514"/>
          <a:ext cx="6041572" cy="669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The</a:t>
          </a:r>
          <a:r>
            <a:rPr lang="en-US" sz="2000" baseline="0">
              <a:latin typeface="Lucida Bright" panose="02040602050505020304" pitchFamily="18" charset="0"/>
            </a:rPr>
            <a:t> Correlation Coefficient is </a:t>
          </a:r>
          <a:r>
            <a:rPr lang="en-US" sz="2000" baseline="0">
              <a:solidFill>
                <a:srgbClr val="C00000"/>
              </a:solidFill>
              <a:latin typeface="Lucida Bright" panose="02040602050505020304" pitchFamily="18" charset="0"/>
            </a:rPr>
            <a:t>0.8899</a:t>
          </a:r>
          <a:endParaRPr lang="en-US" sz="2000">
            <a:solidFill>
              <a:srgbClr val="C00000"/>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CF6181C-03E8-48CC-8DBE-DB920558238F}"/>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8</xdr:col>
      <xdr:colOff>987881</xdr:colOff>
      <xdr:row>9</xdr:row>
      <xdr:rowOff>171451</xdr:rowOff>
    </xdr:from>
    <xdr:to>
      <xdr:col>8</xdr:col>
      <xdr:colOff>987881</xdr:colOff>
      <xdr:row>40</xdr:row>
      <xdr:rowOff>212272</xdr:rowOff>
    </xdr:to>
    <xdr:cxnSp macro="">
      <xdr:nvCxnSpPr>
        <xdr:cNvPr id="4" name="Straight Connector 3">
          <a:extLst>
            <a:ext uri="{FF2B5EF4-FFF2-40B4-BE49-F238E27FC236}">
              <a16:creationId xmlns:a16="http://schemas.microsoft.com/office/drawing/2014/main" id="{672670D9-A4DB-46E8-BD14-3FD0724E52A0}"/>
            </a:ext>
          </a:extLst>
        </xdr:cNvPr>
        <xdr:cNvCxnSpPr/>
      </xdr:nvCxnSpPr>
      <xdr:spPr>
        <a:xfrm>
          <a:off x="9217481" y="1836965"/>
          <a:ext cx="0" cy="85969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8</xdr:col>
      <xdr:colOff>903514</xdr:colOff>
      <xdr:row>6</xdr:row>
      <xdr:rowOff>136072</xdr:rowOff>
    </xdr:to>
    <xdr:sp macro="" textlink="">
      <xdr:nvSpPr>
        <xdr:cNvPr id="6" name="Rounded Rectangle 1">
          <a:extLst>
            <a:ext uri="{FF2B5EF4-FFF2-40B4-BE49-F238E27FC236}">
              <a16:creationId xmlns:a16="http://schemas.microsoft.com/office/drawing/2014/main" id="{E9042A85-A797-4D3A-9814-64FF7939443A}"/>
            </a:ext>
          </a:extLst>
        </xdr:cNvPr>
        <xdr:cNvSpPr/>
      </xdr:nvSpPr>
      <xdr:spPr>
        <a:xfrm>
          <a:off x="3028950" y="465364"/>
          <a:ext cx="6104164"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734786</xdr:colOff>
      <xdr:row>2</xdr:row>
      <xdr:rowOff>51707</xdr:rowOff>
    </xdr:from>
    <xdr:to>
      <xdr:col>11</xdr:col>
      <xdr:colOff>348342</xdr:colOff>
      <xdr:row>6</xdr:row>
      <xdr:rowOff>105682</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5F89DF1C-DABA-41BE-AE8B-D6C12AFD0F24}"/>
            </a:ext>
          </a:extLst>
        </xdr:cNvPr>
        <xdr:cNvSpPr/>
      </xdr:nvSpPr>
      <xdr:spPr>
        <a:xfrm>
          <a:off x="10063843" y="421821"/>
          <a:ext cx="1692728" cy="794204"/>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5" name="TextBox 14">
          <a:extLst>
            <a:ext uri="{FF2B5EF4-FFF2-40B4-BE49-F238E27FC236}">
              <a16:creationId xmlns:a16="http://schemas.microsoft.com/office/drawing/2014/main" id="{4442459D-B837-46C0-9CC6-831B6C0B3CC0}"/>
            </a:ext>
          </a:extLst>
        </xdr:cNvPr>
        <xdr:cNvSpPr txBox="1"/>
      </xdr:nvSpPr>
      <xdr:spPr>
        <a:xfrm>
          <a:off x="869769" y="1713956"/>
          <a:ext cx="6477543" cy="17328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6" name="TextBox 15">
          <a:extLst>
            <a:ext uri="{FF2B5EF4-FFF2-40B4-BE49-F238E27FC236}">
              <a16:creationId xmlns:a16="http://schemas.microsoft.com/office/drawing/2014/main" id="{9BED7F6A-8E8D-4D96-9385-FC6339E674C5}"/>
            </a:ext>
          </a:extLst>
        </xdr:cNvPr>
        <xdr:cNvSpPr txBox="1"/>
      </xdr:nvSpPr>
      <xdr:spPr>
        <a:xfrm>
          <a:off x="733698" y="7653203"/>
          <a:ext cx="6668044" cy="19311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7" name="TextBox 16">
          <a:extLst>
            <a:ext uri="{FF2B5EF4-FFF2-40B4-BE49-F238E27FC236}">
              <a16:creationId xmlns:a16="http://schemas.microsoft.com/office/drawing/2014/main" id="{3C43DEB0-AC58-43FD-9E8B-54CE091191F9}"/>
            </a:ext>
          </a:extLst>
        </xdr:cNvPr>
        <xdr:cNvSpPr txBox="1"/>
      </xdr:nvSpPr>
      <xdr:spPr>
        <a:xfrm>
          <a:off x="12440195" y="346565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showRowColHeaders="0" tabSelected="1" zoomScale="50" zoomScaleNormal="50" workbookViewId="0"/>
  </sheetViews>
  <sheetFormatPr defaultColWidth="9.109375" defaultRowHeight="14.4" x14ac:dyDescent="0.3"/>
  <cols>
    <col min="1" max="16384" width="9.109375" style="8"/>
  </cols>
  <sheetData>
    <row r="1" spans="1:1" x14ac:dyDescent="0.3">
      <c r="A1" s="8" t="s">
        <v>0</v>
      </c>
    </row>
    <row r="22" spans="5:9" x14ac:dyDescent="0.3">
      <c r="E22" s="119"/>
      <c r="F22" s="119"/>
      <c r="G22" s="119"/>
      <c r="H22" s="119"/>
      <c r="I22" s="119"/>
    </row>
    <row r="23" spans="5:9" x14ac:dyDescent="0.3">
      <c r="E23" s="119"/>
      <c r="F23" s="119"/>
      <c r="G23" s="119"/>
      <c r="H23" s="119"/>
      <c r="I23" s="119"/>
    </row>
    <row r="24" spans="5:9" x14ac:dyDescent="0.3">
      <c r="E24" s="119"/>
      <c r="F24" s="119"/>
      <c r="G24" s="119"/>
      <c r="H24" s="119"/>
      <c r="I24" s="119"/>
    </row>
    <row r="25" spans="5:9" x14ac:dyDescent="0.3">
      <c r="E25" s="119"/>
      <c r="F25" s="119"/>
      <c r="G25" s="119"/>
      <c r="H25" s="119"/>
      <c r="I25" s="119"/>
    </row>
    <row r="26" spans="5:9" x14ac:dyDescent="0.3">
      <c r="E26" s="119"/>
      <c r="F26" s="119"/>
      <c r="G26" s="119"/>
      <c r="H26" s="119"/>
      <c r="I26" s="119"/>
    </row>
    <row r="27" spans="5:9" x14ac:dyDescent="0.3">
      <c r="E27" s="119"/>
      <c r="F27" s="119"/>
      <c r="G27" s="119"/>
      <c r="H27" s="119"/>
      <c r="I27" s="119"/>
    </row>
    <row r="28" spans="5:9" x14ac:dyDescent="0.3">
      <c r="E28" s="119"/>
      <c r="F28" s="119"/>
      <c r="G28" s="119"/>
      <c r="H28" s="119"/>
      <c r="I28" s="119"/>
    </row>
    <row r="29" spans="5:9" x14ac:dyDescent="0.3">
      <c r="E29" s="119"/>
      <c r="F29" s="119"/>
      <c r="G29" s="119"/>
      <c r="H29" s="119"/>
      <c r="I29" s="119"/>
    </row>
  </sheetData>
  <mergeCells count="1">
    <mergeCell ref="E22:I29"/>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6747-EDCD-4625-AD98-82AB01786A3E}">
  <dimension ref="M24:T50"/>
  <sheetViews>
    <sheetView zoomScale="70" zoomScaleNormal="70" workbookViewId="0">
      <selection activeCell="S45" sqref="S45"/>
    </sheetView>
  </sheetViews>
  <sheetFormatPr defaultColWidth="9.109375" defaultRowHeight="14.4" x14ac:dyDescent="0.3"/>
  <cols>
    <col min="1" max="12" width="9.109375" style="6"/>
    <col min="13" max="13" width="10.33203125" style="6" customWidth="1"/>
    <col min="14" max="14" width="9.109375" style="6"/>
    <col min="15" max="15" width="22.88671875" style="6" customWidth="1"/>
    <col min="16" max="16" width="9.109375" style="6"/>
    <col min="17" max="17" width="20.6640625" style="6" customWidth="1"/>
    <col min="18" max="18" width="17.109375" style="6" customWidth="1"/>
    <col min="19" max="19" width="16.6640625" style="6" customWidth="1"/>
    <col min="20" max="20" width="20.6640625" style="6" customWidth="1"/>
    <col min="21" max="21" width="20.5546875" style="6" customWidth="1"/>
    <col min="22" max="16384" width="9.109375" style="6"/>
  </cols>
  <sheetData>
    <row r="24" spans="13:20" ht="28.8" x14ac:dyDescent="0.55000000000000004">
      <c r="N24" s="74" t="s">
        <v>45</v>
      </c>
      <c r="O24" s="75">
        <v>0.3</v>
      </c>
      <c r="Q24" s="76">
        <v>0.6</v>
      </c>
      <c r="R24" s="77">
        <v>0.2</v>
      </c>
      <c r="S24" s="77">
        <v>0.2</v>
      </c>
    </row>
    <row r="25" spans="13:20" ht="28.8" x14ac:dyDescent="0.55000000000000004">
      <c r="N25" s="74" t="s">
        <v>46</v>
      </c>
      <c r="O25" s="75">
        <v>0.5</v>
      </c>
      <c r="Q25" s="77">
        <v>0.1</v>
      </c>
      <c r="R25" s="76">
        <v>0.7</v>
      </c>
      <c r="S25" s="77">
        <v>0.2</v>
      </c>
    </row>
    <row r="26" spans="13:20" ht="28.8" x14ac:dyDescent="0.55000000000000004">
      <c r="N26" s="74" t="s">
        <v>47</v>
      </c>
      <c r="O26" s="75">
        <v>0.2</v>
      </c>
      <c r="Q26" s="77">
        <v>0.2</v>
      </c>
      <c r="R26" s="77">
        <v>0.3</v>
      </c>
      <c r="S26" s="76">
        <v>0.5</v>
      </c>
    </row>
    <row r="28" spans="13:20" ht="41.25" customHeight="1" x14ac:dyDescent="0.3">
      <c r="O28" s="79">
        <f>O24+O25+O26</f>
        <v>1</v>
      </c>
      <c r="Q28" s="78">
        <f>0.3*0.6+0.5*0.1+0.2*0.2</f>
        <v>0.27</v>
      </c>
      <c r="R28" s="78">
        <f>0.3*0.2+0.5*0.7+0.2*0.3</f>
        <v>0.47</v>
      </c>
      <c r="S28" s="78">
        <f>0.3*0.2+0.5*0.2+0.2*0.5</f>
        <v>0.26</v>
      </c>
      <c r="T28" s="79">
        <f>S28+R28+Q28</f>
        <v>1</v>
      </c>
    </row>
    <row r="30" spans="13:20" ht="25.8" x14ac:dyDescent="0.3">
      <c r="M30" s="80"/>
      <c r="N30" s="80"/>
      <c r="O30" s="80"/>
    </row>
    <row r="31" spans="13:20" x14ac:dyDescent="0.3">
      <c r="M31" s="7"/>
      <c r="Q31" s="7"/>
    </row>
    <row r="33" spans="14:20" x14ac:dyDescent="0.3">
      <c r="Q33" s="7"/>
    </row>
    <row r="42" spans="14:20" ht="28.8" x14ac:dyDescent="0.55000000000000004">
      <c r="N42" s="74" t="s">
        <v>45</v>
      </c>
      <c r="O42" s="81">
        <f>Q28</f>
        <v>0.27</v>
      </c>
      <c r="Q42" s="76">
        <v>0.6</v>
      </c>
      <c r="R42" s="77">
        <v>0.2</v>
      </c>
      <c r="S42" s="77">
        <v>0.2</v>
      </c>
    </row>
    <row r="43" spans="14:20" ht="28.8" x14ac:dyDescent="0.55000000000000004">
      <c r="N43" s="74" t="s">
        <v>46</v>
      </c>
      <c r="O43" s="81">
        <f>R28</f>
        <v>0.47</v>
      </c>
      <c r="Q43" s="77">
        <v>0.1</v>
      </c>
      <c r="R43" s="76">
        <v>0.7</v>
      </c>
      <c r="S43" s="77">
        <v>0.2</v>
      </c>
    </row>
    <row r="44" spans="14:20" ht="28.8" x14ac:dyDescent="0.55000000000000004">
      <c r="N44" s="74" t="s">
        <v>47</v>
      </c>
      <c r="O44" s="81">
        <f>S28</f>
        <v>0.26</v>
      </c>
      <c r="Q44" s="77">
        <v>0.2</v>
      </c>
      <c r="R44" s="77">
        <v>0.3</v>
      </c>
      <c r="S44" s="76">
        <v>0.5</v>
      </c>
    </row>
    <row r="45" spans="14:20" ht="24" x14ac:dyDescent="0.35">
      <c r="O45" s="82"/>
      <c r="Q45" s="78">
        <f>0.27*0.6+0.47*0.1+0.26*0.2</f>
        <v>0.26100000000000001</v>
      </c>
      <c r="R45" s="78">
        <f>0.27*0.2+0.47*0.7+0.26*0.3</f>
        <v>0.46099999999999997</v>
      </c>
      <c r="S45" s="78">
        <f>0.27*0.2+0.47*0.2+0.26*0.5</f>
        <v>0.27800000000000002</v>
      </c>
      <c r="T45" s="79">
        <f>Q45+R45+S45</f>
        <v>1</v>
      </c>
    </row>
    <row r="46" spans="14:20" ht="24" x14ac:dyDescent="0.35">
      <c r="O46" s="82"/>
    </row>
    <row r="47" spans="14:20" ht="24" x14ac:dyDescent="0.3">
      <c r="O47" s="79">
        <f>O42+O43+O44</f>
        <v>1</v>
      </c>
    </row>
    <row r="48" spans="14:20" x14ac:dyDescent="0.3">
      <c r="Q48" s="7"/>
    </row>
    <row r="50" spans="17:17" x14ac:dyDescent="0.3">
      <c r="Q50" s="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9BF1-B28D-459D-B568-ED155C7E58CF}">
  <dimension ref="O24:U50"/>
  <sheetViews>
    <sheetView zoomScale="70" zoomScaleNormal="70" workbookViewId="0"/>
  </sheetViews>
  <sheetFormatPr defaultColWidth="9.109375" defaultRowHeight="14.4" x14ac:dyDescent="0.3"/>
  <cols>
    <col min="1" max="14" width="9.109375" style="6"/>
    <col min="15" max="15" width="10.33203125" style="6" customWidth="1"/>
    <col min="16" max="16" width="9.109375" style="6"/>
    <col min="17" max="17" width="14.44140625" style="6" bestFit="1" customWidth="1"/>
    <col min="18" max="18" width="9.109375" style="6"/>
    <col min="19" max="19" width="20.6640625" style="6" customWidth="1"/>
    <col min="20" max="20" width="17.109375" style="6" customWidth="1"/>
    <col min="21" max="21" width="16.6640625" style="6" customWidth="1"/>
    <col min="22" max="22" width="14.44140625" style="6" bestFit="1" customWidth="1"/>
    <col min="23" max="23" width="20.5546875" style="6" customWidth="1"/>
    <col min="24" max="16384" width="9.109375" style="6"/>
  </cols>
  <sheetData>
    <row r="24" spans="15:21" ht="28.8" x14ac:dyDescent="0.55000000000000004">
      <c r="P24" s="74" t="s">
        <v>45</v>
      </c>
      <c r="Q24" s="75">
        <v>0.3</v>
      </c>
      <c r="S24" s="76">
        <v>0.6</v>
      </c>
      <c r="T24" s="77">
        <v>0.2</v>
      </c>
      <c r="U24" s="77">
        <v>0.2</v>
      </c>
    </row>
    <row r="25" spans="15:21" ht="28.8" x14ac:dyDescent="0.55000000000000004">
      <c r="P25" s="74" t="s">
        <v>46</v>
      </c>
      <c r="Q25" s="75">
        <v>0.5</v>
      </c>
      <c r="S25" s="77">
        <v>0.1</v>
      </c>
      <c r="T25" s="76">
        <v>0.7</v>
      </c>
      <c r="U25" s="77">
        <v>0.2</v>
      </c>
    </row>
    <row r="26" spans="15:21" ht="28.8" x14ac:dyDescent="0.55000000000000004">
      <c r="P26" s="74" t="s">
        <v>47</v>
      </c>
      <c r="Q26" s="75">
        <v>0.2</v>
      </c>
      <c r="S26" s="77">
        <v>0.2</v>
      </c>
      <c r="T26" s="77">
        <v>0.3</v>
      </c>
      <c r="U26" s="76">
        <v>0.5</v>
      </c>
    </row>
    <row r="30" spans="15:21" ht="25.8" x14ac:dyDescent="0.3">
      <c r="O30" s="80"/>
      <c r="P30" s="80"/>
      <c r="Q30" s="80"/>
    </row>
    <row r="31" spans="15:21" x14ac:dyDescent="0.3">
      <c r="O31" s="7"/>
      <c r="S31" s="7"/>
    </row>
    <row r="33" spans="16:21" x14ac:dyDescent="0.3">
      <c r="S33" s="7"/>
    </row>
    <row r="42" spans="16:21" ht="28.8" x14ac:dyDescent="0.55000000000000004">
      <c r="P42" s="74" t="s">
        <v>45</v>
      </c>
      <c r="Q42" s="81"/>
      <c r="S42" s="76">
        <v>0.6</v>
      </c>
      <c r="T42" s="77">
        <v>0.2</v>
      </c>
      <c r="U42" s="77">
        <v>0.2</v>
      </c>
    </row>
    <row r="43" spans="16:21" ht="28.8" x14ac:dyDescent="0.55000000000000004">
      <c r="P43" s="74" t="s">
        <v>46</v>
      </c>
      <c r="Q43" s="81"/>
      <c r="S43" s="77">
        <v>0.1</v>
      </c>
      <c r="T43" s="76">
        <v>0.7</v>
      </c>
      <c r="U43" s="77">
        <v>0.2</v>
      </c>
    </row>
    <row r="44" spans="16:21" ht="28.8" x14ac:dyDescent="0.55000000000000004">
      <c r="P44" s="74" t="s">
        <v>47</v>
      </c>
      <c r="Q44" s="81"/>
      <c r="S44" s="77">
        <v>0.2</v>
      </c>
      <c r="T44" s="77">
        <v>0.3</v>
      </c>
      <c r="U44" s="76">
        <v>0.5</v>
      </c>
    </row>
    <row r="45" spans="16:21" ht="24" x14ac:dyDescent="0.35">
      <c r="Q45" s="82"/>
    </row>
    <row r="50" spans="19:19" x14ac:dyDescent="0.3">
      <c r="S50" s="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0828A-C319-49FF-8780-8027A2884790}">
  <dimension ref="C14:AF75"/>
  <sheetViews>
    <sheetView zoomScale="70" zoomScaleNormal="70" workbookViewId="0">
      <selection activeCell="W40" sqref="W40"/>
    </sheetView>
  </sheetViews>
  <sheetFormatPr defaultColWidth="9.109375" defaultRowHeight="14.4" x14ac:dyDescent="0.3"/>
  <cols>
    <col min="1" max="2" width="9.109375" style="6"/>
    <col min="3" max="3" width="21.33203125" style="6" customWidth="1"/>
    <col min="4" max="4" width="22.33203125" style="6" customWidth="1"/>
    <col min="5" max="5" width="22.6640625" style="6" customWidth="1"/>
    <col min="6" max="7" width="9.109375" style="6"/>
    <col min="8" max="8" width="19.6640625" style="6" customWidth="1"/>
    <col min="9" max="9" width="18.109375" style="6" customWidth="1"/>
    <col min="10" max="10" width="15.6640625" style="6" customWidth="1"/>
    <col min="11" max="13" width="9.109375" style="6"/>
    <col min="14" max="14" width="9.33203125" style="6" customWidth="1"/>
    <col min="15" max="15" width="8.109375" style="6" customWidth="1"/>
    <col min="16" max="18" width="9.109375" style="6"/>
    <col min="19" max="19" width="7.44140625" style="6" customWidth="1"/>
    <col min="20" max="20" width="8.109375" style="6" customWidth="1"/>
    <col min="21" max="22" width="9.109375" style="6"/>
    <col min="23" max="23" width="11.5546875" style="6" customWidth="1"/>
    <col min="24" max="16384" width="9.109375" style="6"/>
  </cols>
  <sheetData>
    <row r="14" spans="4:32" x14ac:dyDescent="0.3">
      <c r="R14" s="10"/>
      <c r="S14" s="10"/>
      <c r="T14" s="10"/>
      <c r="U14" s="10"/>
      <c r="V14" s="10"/>
      <c r="W14" s="10"/>
      <c r="X14" s="10"/>
      <c r="Y14" s="10"/>
      <c r="Z14" s="10"/>
      <c r="AA14" s="10"/>
      <c r="AB14" s="10"/>
      <c r="AC14" s="10"/>
      <c r="AD14" s="10"/>
      <c r="AE14" s="10"/>
      <c r="AF14" s="10"/>
    </row>
    <row r="15" spans="4:32" ht="23.4" x14ac:dyDescent="0.45">
      <c r="O15" s="11"/>
      <c r="P15" s="12"/>
      <c r="Q15" s="12"/>
      <c r="R15" s="13"/>
      <c r="S15" s="13"/>
      <c r="T15" s="10"/>
      <c r="U15" s="10"/>
      <c r="V15" s="10"/>
      <c r="W15" s="10"/>
      <c r="X15" s="10"/>
      <c r="Y15" s="10"/>
      <c r="Z15" s="10"/>
      <c r="AA15" s="10"/>
      <c r="AB15" s="10"/>
      <c r="AC15" s="10"/>
      <c r="AD15" s="10"/>
      <c r="AE15" s="10"/>
      <c r="AF15" s="10"/>
    </row>
    <row r="16" spans="4:32" ht="23.4" x14ac:dyDescent="0.45">
      <c r="D16" s="91" t="s">
        <v>49</v>
      </c>
      <c r="E16" s="91" t="s">
        <v>50</v>
      </c>
      <c r="O16" s="11"/>
      <c r="P16" s="12"/>
      <c r="Q16" s="12"/>
      <c r="R16" s="13"/>
      <c r="S16" s="13"/>
      <c r="T16" s="10"/>
      <c r="U16" s="10"/>
      <c r="V16" s="10"/>
      <c r="W16" s="10"/>
      <c r="X16" s="10"/>
      <c r="Y16" s="10"/>
      <c r="Z16" s="10"/>
      <c r="AA16" s="10"/>
      <c r="AB16" s="10"/>
      <c r="AC16" s="10"/>
      <c r="AD16" s="10"/>
      <c r="AE16" s="10"/>
      <c r="AF16" s="10"/>
    </row>
    <row r="17" spans="3:32" ht="76.95" customHeight="1" x14ac:dyDescent="0.45">
      <c r="C17" s="116" t="s">
        <v>91</v>
      </c>
      <c r="D17" s="115" t="s">
        <v>54</v>
      </c>
      <c r="E17" s="115" t="s">
        <v>92</v>
      </c>
      <c r="H17" t="s">
        <v>56</v>
      </c>
      <c r="I17"/>
      <c r="J17"/>
      <c r="K17"/>
      <c r="L17"/>
      <c r="M17"/>
      <c r="N17"/>
      <c r="O17"/>
      <c r="P17"/>
      <c r="Q17" s="12"/>
      <c r="R17" s="13"/>
      <c r="S17" s="13"/>
      <c r="U17" s="10"/>
      <c r="V17" s="10"/>
      <c r="W17" s="10"/>
      <c r="X17" s="10"/>
      <c r="Y17" s="10"/>
      <c r="Z17" s="10"/>
      <c r="AA17" s="10"/>
      <c r="AB17" s="10"/>
      <c r="AC17" s="10"/>
      <c r="AD17" s="10"/>
      <c r="AE17" s="10"/>
      <c r="AF17" s="10"/>
    </row>
    <row r="18" spans="3:32" ht="23.25" customHeight="1" thickBot="1" x14ac:dyDescent="0.5">
      <c r="C18" s="116">
        <v>1</v>
      </c>
      <c r="D18" s="116">
        <v>2</v>
      </c>
      <c r="E18" s="116">
        <v>58</v>
      </c>
      <c r="H18"/>
      <c r="I18"/>
      <c r="J18"/>
      <c r="K18"/>
      <c r="L18"/>
      <c r="M18"/>
      <c r="N18"/>
      <c r="O18"/>
      <c r="P18"/>
      <c r="Q18" s="12"/>
      <c r="R18" s="13"/>
      <c r="S18" s="13"/>
      <c r="U18" s="10"/>
      <c r="V18" s="10"/>
      <c r="W18" s="10"/>
      <c r="X18" s="10"/>
      <c r="Y18" s="10"/>
      <c r="Z18" s="10"/>
      <c r="AA18" s="10"/>
      <c r="AB18" s="10"/>
      <c r="AC18" s="10"/>
      <c r="AD18" s="10"/>
      <c r="AE18" s="10"/>
      <c r="AF18" s="10"/>
    </row>
    <row r="19" spans="3:32" ht="25.8" x14ac:dyDescent="0.45">
      <c r="C19" s="116">
        <v>2</v>
      </c>
      <c r="D19" s="116">
        <v>6</v>
      </c>
      <c r="E19" s="116">
        <v>105</v>
      </c>
      <c r="H19" s="94" t="s">
        <v>57</v>
      </c>
      <c r="I19" s="94"/>
      <c r="J19"/>
      <c r="K19"/>
      <c r="L19"/>
      <c r="M19"/>
      <c r="N19"/>
      <c r="O19"/>
      <c r="P19"/>
      <c r="Q19" s="12"/>
      <c r="R19" s="13"/>
      <c r="S19" s="13"/>
      <c r="T19" s="10"/>
      <c r="U19" s="10"/>
      <c r="V19" s="10"/>
      <c r="W19" s="133">
        <f>60+(5*16)</f>
        <v>140</v>
      </c>
      <c r="X19" s="133"/>
      <c r="Y19" s="10"/>
      <c r="Z19" s="10"/>
      <c r="AA19" s="10"/>
      <c r="AB19" s="10"/>
      <c r="AC19" s="10"/>
      <c r="AD19" s="10"/>
      <c r="AE19" s="10"/>
      <c r="AF19" s="10"/>
    </row>
    <row r="20" spans="3:32" ht="24" x14ac:dyDescent="0.45">
      <c r="C20" s="116">
        <v>3</v>
      </c>
      <c r="D20" s="116">
        <v>8</v>
      </c>
      <c r="E20" s="116">
        <v>88</v>
      </c>
      <c r="H20" t="s">
        <v>58</v>
      </c>
      <c r="I20">
        <v>0.95012295520440793</v>
      </c>
      <c r="J20"/>
      <c r="K20"/>
      <c r="L20"/>
      <c r="M20"/>
      <c r="N20"/>
      <c r="O20"/>
      <c r="P20"/>
      <c r="Q20" s="12"/>
      <c r="R20" s="13"/>
      <c r="S20" s="13"/>
      <c r="T20" s="10"/>
      <c r="U20" s="10"/>
      <c r="V20" s="10"/>
      <c r="W20" s="10"/>
      <c r="X20" s="10"/>
      <c r="Y20" s="10"/>
      <c r="Z20" s="10"/>
      <c r="AA20" s="10"/>
      <c r="AB20" s="10"/>
      <c r="AC20" s="10"/>
      <c r="AD20" s="10"/>
      <c r="AE20" s="10"/>
      <c r="AF20" s="10"/>
    </row>
    <row r="21" spans="3:32" ht="24" x14ac:dyDescent="0.45">
      <c r="C21" s="116">
        <v>4</v>
      </c>
      <c r="D21" s="116">
        <v>8</v>
      </c>
      <c r="E21" s="116">
        <v>118</v>
      </c>
      <c r="H21" t="s">
        <v>59</v>
      </c>
      <c r="I21">
        <v>0.90273363000635731</v>
      </c>
      <c r="J21"/>
      <c r="K21"/>
      <c r="L21"/>
      <c r="M21"/>
      <c r="N21"/>
      <c r="O21"/>
      <c r="P21"/>
      <c r="Q21" s="12"/>
      <c r="R21" s="13"/>
      <c r="S21" s="13"/>
      <c r="T21" s="10"/>
      <c r="U21" s="10"/>
      <c r="V21" s="10"/>
      <c r="W21" s="10"/>
      <c r="X21" s="10"/>
      <c r="Y21" s="10"/>
      <c r="Z21" s="10"/>
      <c r="AA21" s="10"/>
      <c r="AB21" s="10"/>
      <c r="AC21" s="10"/>
      <c r="AD21" s="10"/>
      <c r="AE21" s="10"/>
      <c r="AF21" s="10"/>
    </row>
    <row r="22" spans="3:32" ht="23.25" customHeight="1" x14ac:dyDescent="0.45">
      <c r="C22" s="116">
        <v>5</v>
      </c>
      <c r="D22" s="116">
        <v>12</v>
      </c>
      <c r="E22" s="116">
        <v>117</v>
      </c>
      <c r="H22" t="s">
        <v>60</v>
      </c>
      <c r="I22">
        <v>0.89057533375715203</v>
      </c>
      <c r="J22"/>
      <c r="K22"/>
      <c r="L22"/>
      <c r="M22"/>
      <c r="N22"/>
      <c r="O22"/>
      <c r="P22"/>
      <c r="Q22" s="12"/>
      <c r="R22" s="13"/>
      <c r="S22" s="13"/>
      <c r="U22" s="10"/>
      <c r="V22" s="10"/>
      <c r="W22" s="10"/>
      <c r="X22" s="10"/>
      <c r="Y22" s="10"/>
      <c r="Z22" s="10"/>
      <c r="AA22" s="10"/>
      <c r="AB22" s="10"/>
      <c r="AC22" s="10"/>
      <c r="AD22" s="10"/>
      <c r="AE22" s="10"/>
      <c r="AF22" s="10"/>
    </row>
    <row r="23" spans="3:32" ht="23.25" customHeight="1" x14ac:dyDescent="0.45">
      <c r="C23" s="116">
        <v>6</v>
      </c>
      <c r="D23" s="116">
        <v>16</v>
      </c>
      <c r="E23" s="116">
        <v>137</v>
      </c>
      <c r="H23" t="s">
        <v>61</v>
      </c>
      <c r="I23">
        <v>13.829316685939331</v>
      </c>
      <c r="J23"/>
      <c r="K23"/>
      <c r="L23"/>
      <c r="M23"/>
      <c r="N23"/>
      <c r="O23"/>
      <c r="P23"/>
      <c r="Q23" s="12"/>
      <c r="R23" s="13"/>
      <c r="S23" s="13"/>
      <c r="U23" s="10"/>
      <c r="X23" s="10"/>
      <c r="Y23" s="10"/>
      <c r="Z23" s="10"/>
      <c r="AA23" s="10"/>
      <c r="AB23" s="10"/>
      <c r="AC23" s="10"/>
      <c r="AD23" s="10"/>
      <c r="AE23" s="10"/>
      <c r="AF23" s="10"/>
    </row>
    <row r="24" spans="3:32" ht="20.399999999999999" customHeight="1" thickBot="1" x14ac:dyDescent="0.35">
      <c r="C24" s="116">
        <v>7</v>
      </c>
      <c r="D24" s="116">
        <v>20</v>
      </c>
      <c r="E24" s="116">
        <v>157</v>
      </c>
      <c r="H24" s="92" t="s">
        <v>62</v>
      </c>
      <c r="I24" s="92">
        <v>10</v>
      </c>
      <c r="J24"/>
      <c r="K24"/>
      <c r="L24"/>
      <c r="M24"/>
      <c r="N24"/>
      <c r="O24"/>
      <c r="P24"/>
      <c r="R24" s="10"/>
      <c r="S24" s="10"/>
      <c r="T24" s="10"/>
      <c r="U24" s="10"/>
      <c r="V24" s="10"/>
      <c r="W24" s="10"/>
      <c r="X24" s="10"/>
      <c r="Y24" s="10"/>
      <c r="Z24" s="10"/>
      <c r="AA24" s="10"/>
      <c r="AB24" s="10"/>
      <c r="AC24" s="10"/>
      <c r="AD24" s="10"/>
      <c r="AE24" s="10"/>
      <c r="AF24" s="10"/>
    </row>
    <row r="25" spans="3:32" ht="19.95" customHeight="1" x14ac:dyDescent="0.3">
      <c r="C25" s="116">
        <v>8</v>
      </c>
      <c r="D25" s="116">
        <v>20</v>
      </c>
      <c r="E25" s="116">
        <v>169</v>
      </c>
      <c r="H25"/>
      <c r="I25"/>
      <c r="J25"/>
      <c r="K25"/>
      <c r="L25"/>
      <c r="M25"/>
      <c r="N25"/>
      <c r="O25"/>
      <c r="P25"/>
      <c r="R25" s="10"/>
      <c r="S25" s="10"/>
      <c r="T25" s="10"/>
      <c r="U25" s="10"/>
      <c r="V25" s="10"/>
      <c r="W25" s="10"/>
      <c r="X25" s="10"/>
      <c r="Y25" s="10"/>
      <c r="Z25" s="10"/>
      <c r="AA25" s="10"/>
      <c r="AB25" s="10"/>
      <c r="AC25" s="10"/>
      <c r="AD25" s="10"/>
      <c r="AE25" s="10"/>
      <c r="AF25" s="10"/>
    </row>
    <row r="26" spans="3:32" ht="22.2" customHeight="1" thickBot="1" x14ac:dyDescent="0.35">
      <c r="C26" s="116">
        <v>9</v>
      </c>
      <c r="D26" s="116">
        <v>22</v>
      </c>
      <c r="E26" s="116">
        <v>149</v>
      </c>
      <c r="H26" t="s">
        <v>63</v>
      </c>
      <c r="I26"/>
      <c r="J26"/>
      <c r="K26"/>
      <c r="L26"/>
      <c r="M26"/>
      <c r="N26"/>
      <c r="O26"/>
      <c r="P26"/>
      <c r="R26" s="10"/>
      <c r="S26" s="10"/>
      <c r="T26" s="10"/>
      <c r="U26" s="10"/>
      <c r="V26" s="10"/>
      <c r="W26" s="10"/>
      <c r="X26" s="10"/>
      <c r="Y26" s="10"/>
      <c r="Z26" s="10"/>
      <c r="AA26" s="10"/>
      <c r="AB26" s="10"/>
      <c r="AC26" s="10"/>
      <c r="AD26" s="10"/>
      <c r="AE26" s="10"/>
      <c r="AF26" s="10"/>
    </row>
    <row r="27" spans="3:32" ht="24" customHeight="1" x14ac:dyDescent="0.3">
      <c r="C27" s="116">
        <v>10</v>
      </c>
      <c r="D27" s="116">
        <v>26</v>
      </c>
      <c r="E27" s="116">
        <v>202</v>
      </c>
      <c r="H27" s="93"/>
      <c r="I27" s="93" t="s">
        <v>68</v>
      </c>
      <c r="J27" s="93" t="s">
        <v>69</v>
      </c>
      <c r="K27" s="93" t="s">
        <v>70</v>
      </c>
      <c r="L27" s="93" t="s">
        <v>71</v>
      </c>
      <c r="M27" s="93" t="s">
        <v>72</v>
      </c>
      <c r="N27"/>
      <c r="O27"/>
      <c r="P27"/>
      <c r="R27" s="10"/>
      <c r="S27" s="10"/>
      <c r="T27" s="10"/>
      <c r="U27" s="10"/>
      <c r="V27" s="10"/>
      <c r="W27" s="10"/>
      <c r="X27" s="10"/>
      <c r="Y27" s="10"/>
      <c r="Z27" s="10"/>
      <c r="AA27" s="10"/>
      <c r="AB27" s="10"/>
      <c r="AC27" s="10"/>
      <c r="AD27" s="10"/>
      <c r="AE27" s="10"/>
      <c r="AF27" s="10"/>
    </row>
    <row r="28" spans="3:32" ht="22.95" customHeight="1" x14ac:dyDescent="0.3">
      <c r="H28" t="s">
        <v>64</v>
      </c>
      <c r="I28">
        <v>1</v>
      </c>
      <c r="J28">
        <v>14200</v>
      </c>
      <c r="K28">
        <v>14200</v>
      </c>
      <c r="L28">
        <v>74.248366013071902</v>
      </c>
      <c r="M28">
        <v>2.5488662852935494E-5</v>
      </c>
      <c r="N28"/>
      <c r="O28"/>
      <c r="P28"/>
      <c r="R28" s="10"/>
      <c r="S28" s="10"/>
      <c r="T28" s="10"/>
      <c r="U28" s="10"/>
      <c r="V28" s="10"/>
      <c r="W28" s="10"/>
      <c r="X28" s="10"/>
      <c r="Y28" s="10"/>
      <c r="Z28" s="10"/>
      <c r="AA28" s="10"/>
      <c r="AB28" s="10"/>
      <c r="AC28" s="10"/>
      <c r="AD28" s="10"/>
      <c r="AE28" s="10"/>
      <c r="AF28" s="10"/>
    </row>
    <row r="29" spans="3:32" ht="20.399999999999999" customHeight="1" x14ac:dyDescent="0.3">
      <c r="H29" t="s">
        <v>65</v>
      </c>
      <c r="I29">
        <v>8</v>
      </c>
      <c r="J29">
        <v>1530</v>
      </c>
      <c r="K29">
        <v>191.25</v>
      </c>
      <c r="L29"/>
      <c r="M29"/>
      <c r="N29"/>
      <c r="O29"/>
      <c r="P29"/>
      <c r="R29" s="10"/>
      <c r="S29" s="10"/>
      <c r="T29" s="10"/>
      <c r="U29" s="10"/>
      <c r="V29" s="10"/>
      <c r="W29" s="10"/>
      <c r="X29" s="10"/>
      <c r="Y29" s="10"/>
      <c r="Z29" s="10"/>
      <c r="AA29" s="10"/>
      <c r="AB29" s="10"/>
      <c r="AC29" s="10"/>
      <c r="AD29" s="10"/>
      <c r="AE29" s="10"/>
      <c r="AF29" s="10"/>
    </row>
    <row r="30" spans="3:32" ht="22.95" customHeight="1" thickBot="1" x14ac:dyDescent="0.35">
      <c r="H30" s="92" t="s">
        <v>66</v>
      </c>
      <c r="I30" s="92">
        <v>9</v>
      </c>
      <c r="J30" s="92">
        <v>15730</v>
      </c>
      <c r="K30" s="92"/>
      <c r="L30" s="92"/>
      <c r="M30" s="92"/>
      <c r="N30"/>
      <c r="O30"/>
      <c r="P30"/>
      <c r="R30" s="10"/>
      <c r="S30" s="10"/>
      <c r="T30" s="10"/>
      <c r="U30" s="10"/>
      <c r="V30" s="10"/>
      <c r="W30" s="10"/>
      <c r="X30" s="10"/>
      <c r="Y30" s="10"/>
      <c r="Z30" s="10"/>
      <c r="AA30" s="10"/>
      <c r="AB30" s="10"/>
      <c r="AC30" s="10"/>
      <c r="AD30" s="10"/>
      <c r="AE30" s="10"/>
      <c r="AF30" s="10"/>
    </row>
    <row r="31" spans="3:32" ht="23.4" customHeight="1" thickBot="1" x14ac:dyDescent="0.35">
      <c r="H31"/>
      <c r="I31"/>
      <c r="J31"/>
      <c r="K31"/>
      <c r="L31"/>
      <c r="M31"/>
      <c r="N31"/>
      <c r="O31"/>
      <c r="P31"/>
      <c r="R31" s="10"/>
      <c r="S31" s="10"/>
      <c r="T31" s="10"/>
      <c r="U31" s="10"/>
      <c r="V31" s="10"/>
      <c r="W31" s="10"/>
      <c r="X31" s="10"/>
      <c r="Y31" s="10"/>
      <c r="Z31" s="10"/>
      <c r="AA31" s="10"/>
      <c r="AB31" s="10"/>
      <c r="AC31" s="10"/>
      <c r="AD31" s="10"/>
      <c r="AE31" s="10"/>
      <c r="AF31" s="10"/>
    </row>
    <row r="32" spans="3:32" ht="24.6" customHeight="1" x14ac:dyDescent="0.3">
      <c r="H32" s="93"/>
      <c r="I32" s="93" t="s">
        <v>73</v>
      </c>
      <c r="J32" s="93" t="s">
        <v>61</v>
      </c>
      <c r="K32" s="93" t="s">
        <v>74</v>
      </c>
      <c r="L32" s="93" t="s">
        <v>75</v>
      </c>
      <c r="M32" s="93" t="s">
        <v>76</v>
      </c>
      <c r="N32" s="93" t="s">
        <v>77</v>
      </c>
      <c r="O32" s="93" t="s">
        <v>78</v>
      </c>
      <c r="P32" s="93" t="s">
        <v>79</v>
      </c>
      <c r="R32" s="10"/>
      <c r="S32" s="10"/>
      <c r="T32" s="10"/>
      <c r="U32" s="10"/>
      <c r="V32" s="10"/>
      <c r="W32" s="10"/>
      <c r="X32" s="10"/>
      <c r="Y32" s="10"/>
      <c r="Z32" s="10"/>
      <c r="AA32" s="10"/>
      <c r="AB32" s="10"/>
      <c r="AC32" s="10"/>
      <c r="AD32" s="10"/>
      <c r="AE32" s="10"/>
      <c r="AF32" s="10"/>
    </row>
    <row r="33" spans="7:26" ht="25.8" x14ac:dyDescent="0.5">
      <c r="H33" s="98" t="s">
        <v>67</v>
      </c>
      <c r="I33" s="99">
        <v>60.000000000000014</v>
      </c>
      <c r="J33">
        <v>9.2260348097034157</v>
      </c>
      <c r="K33">
        <v>6.5033355322803947</v>
      </c>
      <c r="L33">
        <v>1.8744406060719642E-4</v>
      </c>
      <c r="M33">
        <v>38.72472557728635</v>
      </c>
      <c r="N33">
        <v>81.275274422713679</v>
      </c>
      <c r="O33">
        <v>38.72472557728635</v>
      </c>
      <c r="P33">
        <v>81.275274422713679</v>
      </c>
      <c r="U33" s="10"/>
      <c r="V33" s="10"/>
      <c r="W33" s="10"/>
      <c r="X33" s="10"/>
    </row>
    <row r="34" spans="7:26" ht="26.4" thickBot="1" x14ac:dyDescent="0.55000000000000004">
      <c r="H34" s="98" t="s">
        <v>80</v>
      </c>
      <c r="I34" s="99">
        <v>4.9999999999999991</v>
      </c>
      <c r="J34" s="92">
        <v>0.58026523804108177</v>
      </c>
      <c r="K34" s="92">
        <v>8.6167491557473035</v>
      </c>
      <c r="L34" s="92">
        <v>2.5488662852935494E-5</v>
      </c>
      <c r="M34" s="92">
        <v>3.6619059615620344</v>
      </c>
      <c r="N34" s="92">
        <v>6.3380940384379638</v>
      </c>
      <c r="O34" s="92">
        <v>3.6619059615620344</v>
      </c>
      <c r="P34" s="92">
        <v>6.3380940384379638</v>
      </c>
    </row>
    <row r="35" spans="7:26" ht="25.8" x14ac:dyDescent="0.5">
      <c r="G35" s="10"/>
      <c r="H35" s="10"/>
      <c r="I35" s="10"/>
      <c r="J35" s="10"/>
      <c r="K35" s="10"/>
      <c r="L35" s="10"/>
      <c r="M35" s="10"/>
      <c r="N35" s="10"/>
      <c r="O35" s="10"/>
      <c r="P35" s="10"/>
      <c r="Q35" s="17"/>
      <c r="R35" s="17"/>
      <c r="S35" s="17"/>
      <c r="T35" s="17"/>
      <c r="U35" s="17"/>
      <c r="V35" s="17"/>
      <c r="W35" s="17"/>
      <c r="X35" s="17"/>
      <c r="Y35" s="17"/>
      <c r="Z35" s="17"/>
    </row>
    <row r="36" spans="7:26" ht="25.8" x14ac:dyDescent="0.5">
      <c r="G36" s="10"/>
      <c r="H36" s="10"/>
      <c r="I36" s="10"/>
      <c r="J36" s="10"/>
      <c r="K36" s="10"/>
      <c r="L36" s="10"/>
      <c r="M36" s="10"/>
      <c r="N36" s="10"/>
      <c r="O36" s="10"/>
      <c r="P36" s="10"/>
      <c r="Q36" s="17"/>
      <c r="R36" s="17"/>
      <c r="S36" s="17"/>
      <c r="T36" s="17"/>
      <c r="U36" s="17"/>
      <c r="V36" s="17"/>
      <c r="W36" s="17"/>
      <c r="X36" s="17"/>
      <c r="Y36" s="17"/>
      <c r="Z36" s="17"/>
    </row>
    <row r="37" spans="7:26" ht="25.8" x14ac:dyDescent="0.5">
      <c r="G37" s="10"/>
      <c r="H37" s="10"/>
      <c r="I37" s="10"/>
      <c r="J37" s="10"/>
      <c r="K37" s="10"/>
      <c r="L37" s="10"/>
      <c r="M37" s="10"/>
      <c r="N37" s="10"/>
      <c r="O37" s="10"/>
      <c r="P37" s="10"/>
      <c r="Q37" s="17"/>
      <c r="R37" s="17"/>
      <c r="S37" s="17"/>
      <c r="T37" s="17"/>
      <c r="U37" s="17"/>
      <c r="V37" s="17"/>
      <c r="W37" s="17"/>
      <c r="X37" s="17"/>
      <c r="Y37" s="17"/>
      <c r="Z37" s="17"/>
    </row>
    <row r="38" spans="7:26" ht="25.8" x14ac:dyDescent="0.5">
      <c r="G38" s="10"/>
      <c r="H38" s="10"/>
      <c r="I38" s="10"/>
      <c r="J38" s="10"/>
      <c r="K38" s="10"/>
      <c r="L38" s="10"/>
      <c r="M38" s="10"/>
      <c r="N38" s="10"/>
      <c r="O38" s="10"/>
      <c r="P38" s="10"/>
      <c r="Q38" s="17"/>
      <c r="R38" s="17"/>
      <c r="S38" s="17"/>
      <c r="T38" s="17"/>
      <c r="U38" s="17"/>
      <c r="V38" s="17"/>
      <c r="W38" s="17"/>
      <c r="X38" s="17"/>
      <c r="Y38" s="17"/>
      <c r="Z38" s="17"/>
    </row>
    <row r="39" spans="7:26" ht="25.8" x14ac:dyDescent="0.5">
      <c r="N39" s="17"/>
      <c r="O39" s="17"/>
      <c r="P39" s="17"/>
      <c r="Q39" s="17"/>
      <c r="R39" s="17"/>
      <c r="S39" s="17"/>
      <c r="T39" s="17"/>
      <c r="U39" s="17"/>
      <c r="V39" s="17"/>
      <c r="W39" s="17"/>
      <c r="X39" s="17"/>
      <c r="Y39" s="17"/>
      <c r="Z39" s="17"/>
    </row>
    <row r="40" spans="7:26" ht="25.8" x14ac:dyDescent="0.5">
      <c r="N40" s="17"/>
      <c r="O40" s="17"/>
      <c r="P40" s="17"/>
      <c r="Q40" s="17"/>
      <c r="R40" s="17"/>
      <c r="S40" s="17"/>
      <c r="T40" s="17"/>
      <c r="U40" s="17"/>
      <c r="V40" s="17"/>
      <c r="W40" s="17"/>
      <c r="X40" s="17"/>
      <c r="Y40" s="17"/>
      <c r="Z40" s="17"/>
    </row>
    <row r="41" spans="7:26" ht="25.8" x14ac:dyDescent="0.5">
      <c r="N41" s="17"/>
      <c r="O41" s="17"/>
      <c r="P41" s="17"/>
      <c r="Q41" s="17"/>
      <c r="R41" s="17"/>
      <c r="S41" s="17"/>
      <c r="T41" s="17"/>
      <c r="U41" s="17"/>
      <c r="V41" s="17"/>
      <c r="W41" s="17"/>
      <c r="X41" s="17"/>
      <c r="Y41" s="17"/>
      <c r="Z41" s="17"/>
    </row>
    <row r="42" spans="7:26" ht="25.8" x14ac:dyDescent="0.5">
      <c r="N42" s="17"/>
      <c r="O42" s="17"/>
      <c r="P42" s="17"/>
      <c r="Q42" s="17"/>
      <c r="R42" s="17"/>
      <c r="S42" s="17"/>
      <c r="T42" s="17"/>
      <c r="U42" s="17"/>
      <c r="V42" s="17"/>
      <c r="W42" s="17"/>
      <c r="X42" s="17"/>
      <c r="Y42" s="17"/>
      <c r="Z42" s="17"/>
    </row>
    <row r="43" spans="7:26" ht="25.8" x14ac:dyDescent="0.5">
      <c r="N43" s="17"/>
      <c r="O43" s="17"/>
      <c r="P43" s="17"/>
      <c r="Q43" s="17"/>
      <c r="R43" s="17"/>
      <c r="S43" s="17"/>
      <c r="T43" s="17"/>
      <c r="U43" s="17"/>
      <c r="V43" s="17"/>
      <c r="W43" s="17"/>
      <c r="X43" s="17"/>
      <c r="Y43" s="17"/>
      <c r="Z43" s="17"/>
    </row>
    <row r="44" spans="7:26" ht="25.8" x14ac:dyDescent="0.5">
      <c r="N44" s="17"/>
      <c r="O44" s="17"/>
      <c r="P44" s="17"/>
      <c r="Q44" s="17"/>
      <c r="R44" s="17"/>
      <c r="S44" s="17"/>
      <c r="T44" s="17"/>
      <c r="U44" s="17"/>
      <c r="V44" s="17"/>
      <c r="W44" s="17"/>
      <c r="X44" s="17"/>
      <c r="Y44" s="17"/>
      <c r="Z44" s="17"/>
    </row>
    <row r="45" spans="7:26" ht="25.8" x14ac:dyDescent="0.5">
      <c r="N45" s="17"/>
      <c r="O45" s="17"/>
      <c r="P45" s="17"/>
      <c r="Q45" s="17"/>
      <c r="R45" s="17"/>
      <c r="S45" s="17"/>
      <c r="T45" s="17"/>
      <c r="U45" s="17"/>
      <c r="V45" s="17"/>
      <c r="W45" s="17"/>
      <c r="X45" s="17"/>
      <c r="Y45" s="17"/>
      <c r="Z45" s="17"/>
    </row>
    <row r="46" spans="7:26" ht="25.8" x14ac:dyDescent="0.5">
      <c r="N46" s="17"/>
      <c r="O46" s="17"/>
      <c r="P46" s="17"/>
      <c r="Q46" s="17"/>
      <c r="R46" s="17"/>
      <c r="S46" s="17"/>
      <c r="T46" s="17"/>
      <c r="U46" s="17"/>
      <c r="V46" s="17"/>
      <c r="W46" s="17"/>
      <c r="X46" s="17"/>
      <c r="Y46" s="17"/>
      <c r="Z46" s="17"/>
    </row>
    <row r="47" spans="7:26" ht="25.8" x14ac:dyDescent="0.5">
      <c r="N47" s="17"/>
      <c r="O47" s="17"/>
      <c r="P47" s="17"/>
      <c r="Q47" s="17"/>
      <c r="R47" s="17"/>
      <c r="S47" s="17"/>
      <c r="T47" s="17"/>
      <c r="U47" s="17"/>
      <c r="V47" s="17"/>
      <c r="W47" s="17"/>
      <c r="X47" s="17"/>
      <c r="Y47" s="17"/>
      <c r="Z47" s="17"/>
    </row>
    <row r="48" spans="7:26" ht="25.8" x14ac:dyDescent="0.5">
      <c r="N48" s="17"/>
      <c r="O48" s="17"/>
      <c r="P48" s="17"/>
      <c r="Q48" s="17"/>
      <c r="R48" s="17"/>
      <c r="S48" s="17"/>
      <c r="T48" s="17"/>
      <c r="U48" s="17"/>
      <c r="V48" s="17"/>
      <c r="W48" s="17"/>
      <c r="X48" s="17"/>
      <c r="Y48" s="17"/>
      <c r="Z48" s="17"/>
    </row>
    <row r="49" spans="14:26" ht="25.8" x14ac:dyDescent="0.5">
      <c r="N49" s="17"/>
      <c r="O49" s="17"/>
      <c r="P49" s="17"/>
      <c r="Q49" s="17"/>
      <c r="R49" s="17"/>
      <c r="S49" s="17"/>
      <c r="T49" s="17"/>
      <c r="U49" s="17"/>
      <c r="V49" s="17"/>
      <c r="W49" s="17"/>
      <c r="X49" s="17"/>
      <c r="Y49" s="17"/>
      <c r="Z49" s="17"/>
    </row>
    <row r="50" spans="14:26" ht="25.8" x14ac:dyDescent="0.5">
      <c r="N50" s="17"/>
      <c r="O50" s="17"/>
      <c r="P50" s="17"/>
      <c r="Q50" s="17"/>
      <c r="R50" s="17"/>
      <c r="S50" s="17"/>
      <c r="T50" s="17"/>
      <c r="U50" s="17"/>
      <c r="V50" s="17"/>
      <c r="W50" s="17"/>
      <c r="X50" s="17"/>
      <c r="Y50" s="17"/>
      <c r="Z50" s="17"/>
    </row>
    <row r="51" spans="14:26" ht="25.8" x14ac:dyDescent="0.5">
      <c r="N51" s="17"/>
      <c r="O51" s="9"/>
      <c r="P51" s="9"/>
      <c r="Q51" s="9"/>
      <c r="R51" s="17"/>
      <c r="S51" s="17"/>
      <c r="T51" s="17"/>
      <c r="U51" s="17"/>
      <c r="V51" s="17"/>
      <c r="W51" s="17"/>
      <c r="X51" s="17"/>
      <c r="Y51" s="17"/>
      <c r="Z51" s="17"/>
    </row>
    <row r="52" spans="14:26" ht="25.8" x14ac:dyDescent="0.5">
      <c r="N52" s="17"/>
      <c r="O52" s="9"/>
      <c r="P52" s="18"/>
      <c r="Q52" s="9"/>
      <c r="R52" s="17"/>
      <c r="S52" s="17"/>
      <c r="T52" s="17"/>
      <c r="U52" s="17"/>
      <c r="V52" s="17"/>
      <c r="W52" s="17"/>
      <c r="X52" s="17"/>
      <c r="Y52" s="17"/>
      <c r="Z52" s="17"/>
    </row>
    <row r="53" spans="14:26" ht="25.8" x14ac:dyDescent="0.5">
      <c r="N53" s="17"/>
      <c r="O53" s="9"/>
      <c r="P53" s="18"/>
      <c r="Q53" s="9"/>
      <c r="R53" s="17"/>
      <c r="S53" s="17"/>
      <c r="T53" s="17"/>
      <c r="U53" s="17"/>
      <c r="V53" s="17"/>
      <c r="W53" s="17"/>
      <c r="X53" s="17"/>
      <c r="Y53" s="17"/>
      <c r="Z53" s="17"/>
    </row>
    <row r="54" spans="14:26" ht="25.8" x14ac:dyDescent="0.5">
      <c r="N54" s="17"/>
      <c r="O54" s="17"/>
      <c r="P54" s="17"/>
      <c r="Q54" s="17"/>
      <c r="R54" s="17"/>
      <c r="S54" s="17"/>
      <c r="T54" s="17"/>
      <c r="U54" s="17"/>
      <c r="V54" s="17"/>
      <c r="W54" s="17"/>
      <c r="X54" s="17"/>
      <c r="Y54" s="17"/>
      <c r="Z54" s="17"/>
    </row>
    <row r="55" spans="14:26" ht="25.8" x14ac:dyDescent="0.5">
      <c r="N55" s="17"/>
      <c r="O55" s="17"/>
      <c r="P55" s="17"/>
      <c r="Q55" s="17"/>
      <c r="R55" s="17"/>
      <c r="S55" s="17"/>
      <c r="T55" s="17"/>
      <c r="U55" s="17"/>
      <c r="V55" s="17"/>
      <c r="W55" s="17"/>
      <c r="X55" s="17"/>
      <c r="Y55" s="17"/>
      <c r="Z55" s="17"/>
    </row>
    <row r="56" spans="14:26" ht="25.8" x14ac:dyDescent="0.5">
      <c r="N56" s="17"/>
      <c r="O56" s="17"/>
      <c r="P56" s="17"/>
      <c r="Q56" s="17"/>
      <c r="R56" s="17"/>
      <c r="S56" s="17"/>
      <c r="T56" s="17"/>
      <c r="U56" s="17"/>
      <c r="V56" s="17"/>
      <c r="W56" s="17"/>
      <c r="X56" s="17"/>
      <c r="Y56" s="17"/>
      <c r="Z56" s="17"/>
    </row>
    <row r="57" spans="14:26" ht="25.8" x14ac:dyDescent="0.5">
      <c r="N57" s="17"/>
      <c r="O57" s="17"/>
      <c r="P57" s="17"/>
      <c r="Q57" s="17"/>
      <c r="R57" s="17"/>
      <c r="S57" s="17"/>
      <c r="T57" s="17"/>
      <c r="U57" s="17"/>
      <c r="V57" s="17"/>
      <c r="W57" s="17"/>
      <c r="X57" s="17"/>
      <c r="Y57" s="17"/>
      <c r="Z57" s="17"/>
    </row>
    <row r="62" spans="14:26" x14ac:dyDescent="0.3">
      <c r="N62" s="14"/>
    </row>
    <row r="63" spans="14:26" x14ac:dyDescent="0.3">
      <c r="N63" s="14"/>
    </row>
    <row r="64" spans="14:26" x14ac:dyDescent="0.3">
      <c r="N64" s="14"/>
    </row>
    <row r="68" spans="15:20" x14ac:dyDescent="0.3">
      <c r="O68" s="19"/>
      <c r="P68" s="19"/>
      <c r="Q68" s="19"/>
      <c r="R68" s="19"/>
      <c r="S68" s="19"/>
      <c r="T68" s="19"/>
    </row>
    <row r="69" spans="15:20" x14ac:dyDescent="0.3">
      <c r="O69" s="19"/>
      <c r="P69" s="19"/>
      <c r="Q69" s="19"/>
      <c r="R69" s="19"/>
      <c r="S69" s="19"/>
      <c r="T69" s="19"/>
    </row>
    <row r="74" spans="15:20" x14ac:dyDescent="0.3">
      <c r="O74" s="19"/>
      <c r="P74" s="19"/>
      <c r="Q74" s="19"/>
      <c r="R74" s="19"/>
      <c r="S74" s="19"/>
      <c r="T74" s="19"/>
    </row>
    <row r="75" spans="15:20" x14ac:dyDescent="0.3">
      <c r="O75" s="19"/>
      <c r="P75" s="19"/>
      <c r="Q75" s="19"/>
      <c r="R75" s="19"/>
      <c r="S75" s="19"/>
      <c r="T75" s="19"/>
    </row>
  </sheetData>
  <mergeCells count="1">
    <mergeCell ref="W19:X1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9F8B-BA67-4CD0-BAA5-F73CF6C2D99F}">
  <dimension ref="C14:AF74"/>
  <sheetViews>
    <sheetView zoomScale="60" zoomScaleNormal="60" workbookViewId="0"/>
  </sheetViews>
  <sheetFormatPr defaultColWidth="9.109375" defaultRowHeight="14.4" x14ac:dyDescent="0.3"/>
  <cols>
    <col min="1" max="2" width="9.109375" style="6"/>
    <col min="3" max="3" width="28.5546875" style="6" customWidth="1"/>
    <col min="4" max="4" width="22.5546875" style="6" customWidth="1"/>
    <col min="5" max="5" width="29.109375" style="6" customWidth="1"/>
    <col min="6" max="7" width="9.109375" style="6"/>
    <col min="8" max="8" width="11.5546875" style="6" customWidth="1"/>
    <col min="9" max="9" width="12.44140625" style="6" customWidth="1"/>
    <col min="10" max="10" width="15.6640625" style="6" customWidth="1"/>
    <col min="11" max="13" width="9.109375" style="6"/>
    <col min="14" max="14" width="9.33203125" style="6" customWidth="1"/>
    <col min="15" max="15" width="8.109375" style="6" customWidth="1"/>
    <col min="16" max="18" width="9.109375" style="6"/>
    <col min="19" max="19" width="7.44140625" style="6" customWidth="1"/>
    <col min="20" max="20" width="8.109375" style="6" customWidth="1"/>
    <col min="21" max="22" width="9.109375" style="6"/>
    <col min="23" max="23" width="11.5546875" style="6" customWidth="1"/>
    <col min="24" max="16384" width="9.109375" style="6"/>
  </cols>
  <sheetData>
    <row r="14" spans="3:32" x14ac:dyDescent="0.3">
      <c r="R14" s="10"/>
      <c r="S14" s="10"/>
      <c r="T14" s="10"/>
      <c r="U14" s="10"/>
      <c r="V14" s="10"/>
      <c r="W14" s="10"/>
      <c r="X14" s="10"/>
      <c r="Y14" s="10"/>
      <c r="Z14" s="10"/>
      <c r="AA14" s="10"/>
      <c r="AB14" s="10"/>
      <c r="AC14" s="10"/>
      <c r="AD14" s="10"/>
      <c r="AE14" s="10"/>
      <c r="AF14" s="10"/>
    </row>
    <row r="15" spans="3:32" ht="23.4" x14ac:dyDescent="0.45">
      <c r="D15" s="91" t="s">
        <v>49</v>
      </c>
      <c r="E15" s="91" t="s">
        <v>50</v>
      </c>
      <c r="O15" s="11"/>
      <c r="P15" s="12"/>
      <c r="Q15" s="12"/>
      <c r="R15" s="13"/>
      <c r="S15" s="13"/>
      <c r="T15" s="10"/>
      <c r="U15" s="10"/>
      <c r="V15" s="10"/>
      <c r="W15" s="10"/>
      <c r="X15" s="10"/>
      <c r="Y15" s="10"/>
      <c r="Z15" s="10"/>
      <c r="AA15" s="10"/>
      <c r="AB15" s="10"/>
      <c r="AC15" s="10"/>
      <c r="AD15" s="10"/>
      <c r="AE15" s="10"/>
      <c r="AF15" s="10"/>
    </row>
    <row r="16" spans="3:32" ht="48.6" customHeight="1" x14ac:dyDescent="0.45">
      <c r="C16" s="116" t="s">
        <v>91</v>
      </c>
      <c r="D16" s="115" t="s">
        <v>54</v>
      </c>
      <c r="E16" s="116" t="s">
        <v>55</v>
      </c>
      <c r="R16" s="13"/>
      <c r="S16" s="13"/>
      <c r="U16" s="10"/>
      <c r="V16" s="10"/>
      <c r="W16" s="10"/>
      <c r="X16" s="10"/>
      <c r="Y16" s="10"/>
      <c r="Z16" s="10"/>
      <c r="AA16" s="10"/>
      <c r="AB16" s="10"/>
      <c r="AC16" s="10"/>
      <c r="AD16" s="10"/>
      <c r="AE16" s="10"/>
      <c r="AF16" s="10"/>
    </row>
    <row r="17" spans="3:32" ht="23.25" customHeight="1" x14ac:dyDescent="0.45">
      <c r="C17" s="116">
        <v>1</v>
      </c>
      <c r="D17" s="116">
        <v>2</v>
      </c>
      <c r="E17" s="116">
        <v>58</v>
      </c>
      <c r="R17" s="13"/>
      <c r="S17" s="13"/>
      <c r="U17" s="10"/>
      <c r="V17" s="10"/>
      <c r="W17" s="10"/>
      <c r="X17" s="10"/>
      <c r="Y17" s="10"/>
      <c r="Z17" s="10"/>
      <c r="AA17" s="10"/>
      <c r="AB17" s="10"/>
      <c r="AC17" s="10"/>
      <c r="AD17" s="10"/>
      <c r="AE17" s="10"/>
      <c r="AF17" s="10"/>
    </row>
    <row r="18" spans="3:32" ht="24" x14ac:dyDescent="0.45">
      <c r="C18" s="116">
        <v>2</v>
      </c>
      <c r="D18" s="116">
        <v>6</v>
      </c>
      <c r="E18" s="116">
        <v>105</v>
      </c>
      <c r="R18" s="13"/>
      <c r="S18" s="13"/>
      <c r="T18" s="10"/>
      <c r="U18" s="10"/>
      <c r="V18" s="10"/>
      <c r="W18" s="10"/>
      <c r="X18" s="10"/>
      <c r="Y18" s="10"/>
      <c r="Z18" s="10"/>
      <c r="AA18" s="10"/>
      <c r="AB18" s="10"/>
      <c r="AC18" s="10"/>
      <c r="AD18" s="10"/>
      <c r="AE18" s="10"/>
      <c r="AF18" s="10"/>
    </row>
    <row r="19" spans="3:32" ht="24" x14ac:dyDescent="0.45">
      <c r="C19" s="116">
        <v>3</v>
      </c>
      <c r="D19" s="116">
        <v>8</v>
      </c>
      <c r="E19" s="116">
        <v>88</v>
      </c>
      <c r="R19" s="13"/>
      <c r="S19" s="13"/>
      <c r="T19" s="10"/>
      <c r="U19" s="10"/>
      <c r="V19" s="10"/>
      <c r="W19" s="10"/>
      <c r="X19" s="10"/>
      <c r="Y19" s="10"/>
      <c r="Z19" s="10"/>
      <c r="AA19" s="10"/>
      <c r="AB19" s="10"/>
      <c r="AC19" s="10"/>
      <c r="AD19" s="10"/>
      <c r="AE19" s="10"/>
      <c r="AF19" s="10"/>
    </row>
    <row r="20" spans="3:32" ht="24" x14ac:dyDescent="0.45">
      <c r="C20" s="116">
        <v>4</v>
      </c>
      <c r="D20" s="116">
        <v>8</v>
      </c>
      <c r="E20" s="116">
        <v>118</v>
      </c>
      <c r="R20" s="13"/>
      <c r="S20" s="13"/>
      <c r="T20" s="10"/>
      <c r="U20" s="10"/>
      <c r="V20" s="10"/>
      <c r="W20" s="10"/>
      <c r="X20" s="10"/>
      <c r="Y20" s="10"/>
      <c r="Z20" s="10"/>
      <c r="AA20" s="10"/>
      <c r="AB20" s="10"/>
      <c r="AC20" s="10"/>
      <c r="AD20" s="10"/>
      <c r="AE20" s="10"/>
      <c r="AF20" s="10"/>
    </row>
    <row r="21" spans="3:32" ht="23.25" customHeight="1" x14ac:dyDescent="0.45">
      <c r="C21" s="116">
        <v>5</v>
      </c>
      <c r="D21" s="116">
        <v>12</v>
      </c>
      <c r="E21" s="116">
        <v>117</v>
      </c>
      <c r="R21" s="13"/>
      <c r="S21" s="13"/>
      <c r="U21" s="10"/>
      <c r="V21" s="10"/>
      <c r="W21" s="10"/>
      <c r="X21" s="10"/>
      <c r="Y21" s="10"/>
      <c r="Z21" s="10"/>
      <c r="AA21" s="10"/>
      <c r="AB21" s="10"/>
      <c r="AC21" s="10"/>
      <c r="AD21" s="10"/>
      <c r="AE21" s="10"/>
      <c r="AF21" s="10"/>
    </row>
    <row r="22" spans="3:32" ht="23.25" customHeight="1" x14ac:dyDescent="0.45">
      <c r="C22" s="116">
        <v>6</v>
      </c>
      <c r="D22" s="116">
        <v>16</v>
      </c>
      <c r="E22" s="116">
        <v>137</v>
      </c>
      <c r="R22" s="13"/>
      <c r="S22" s="13"/>
      <c r="U22" s="10"/>
      <c r="V22" s="134">
        <f>60+(5*16)</f>
        <v>140</v>
      </c>
      <c r="W22" s="134"/>
      <c r="X22" s="10"/>
      <c r="Y22" s="10"/>
      <c r="Z22" s="10"/>
      <c r="AA22" s="10"/>
      <c r="AB22" s="10"/>
      <c r="AC22" s="10"/>
      <c r="AD22" s="10"/>
      <c r="AE22" s="10"/>
      <c r="AF22" s="10"/>
    </row>
    <row r="23" spans="3:32" ht="20.399999999999999" customHeight="1" x14ac:dyDescent="0.3">
      <c r="C23" s="116">
        <v>7</v>
      </c>
      <c r="D23" s="116">
        <v>20</v>
      </c>
      <c r="E23" s="116">
        <v>157</v>
      </c>
      <c r="R23" s="10"/>
      <c r="S23" s="10"/>
      <c r="T23" s="10"/>
      <c r="U23" s="10"/>
      <c r="V23" s="10"/>
      <c r="W23" s="10"/>
      <c r="X23" s="10"/>
      <c r="Y23" s="10"/>
      <c r="Z23" s="10"/>
      <c r="AA23" s="10"/>
      <c r="AB23" s="10"/>
      <c r="AC23" s="10"/>
      <c r="AD23" s="10"/>
      <c r="AE23" s="10"/>
      <c r="AF23" s="10"/>
    </row>
    <row r="24" spans="3:32" ht="19.95" customHeight="1" x14ac:dyDescent="0.3">
      <c r="C24" s="116">
        <v>8</v>
      </c>
      <c r="D24" s="116">
        <v>20</v>
      </c>
      <c r="E24" s="116">
        <v>169</v>
      </c>
      <c r="R24" s="10"/>
      <c r="S24" s="10"/>
      <c r="T24" s="10"/>
      <c r="U24" s="10"/>
      <c r="V24" s="10"/>
      <c r="W24" s="10"/>
      <c r="X24" s="10"/>
      <c r="Y24" s="10"/>
      <c r="Z24" s="10"/>
      <c r="AA24" s="10"/>
      <c r="AB24" s="10"/>
      <c r="AC24" s="10"/>
      <c r="AD24" s="10"/>
      <c r="AE24" s="10"/>
      <c r="AF24" s="10"/>
    </row>
    <row r="25" spans="3:32" ht="22.2" customHeight="1" x14ac:dyDescent="0.3">
      <c r="C25" s="116">
        <v>9</v>
      </c>
      <c r="D25" s="116">
        <v>22</v>
      </c>
      <c r="E25" s="116">
        <v>149</v>
      </c>
      <c r="R25" s="10"/>
      <c r="S25" s="10"/>
      <c r="T25" s="10"/>
      <c r="U25" s="10"/>
      <c r="V25" s="10"/>
      <c r="W25" s="10"/>
      <c r="X25" s="10"/>
      <c r="Y25" s="10"/>
      <c r="Z25" s="10"/>
      <c r="AA25" s="10"/>
      <c r="AB25" s="10"/>
      <c r="AC25" s="10"/>
      <c r="AD25" s="10"/>
      <c r="AE25" s="10"/>
      <c r="AF25" s="10"/>
    </row>
    <row r="26" spans="3:32" ht="24" customHeight="1" x14ac:dyDescent="0.3">
      <c r="C26" s="116">
        <v>10</v>
      </c>
      <c r="D26" s="116">
        <v>26</v>
      </c>
      <c r="E26" s="116">
        <v>202</v>
      </c>
      <c r="R26" s="10"/>
      <c r="S26" s="10"/>
      <c r="T26" s="10"/>
      <c r="U26" s="10"/>
      <c r="V26" s="10"/>
      <c r="W26" s="10"/>
      <c r="X26" s="10"/>
      <c r="Y26" s="10"/>
      <c r="Z26" s="10"/>
      <c r="AA26" s="10"/>
      <c r="AB26" s="10"/>
      <c r="AC26" s="10"/>
      <c r="AD26" s="10"/>
      <c r="AE26" s="10"/>
      <c r="AF26" s="10"/>
    </row>
    <row r="27" spans="3:32" ht="22.95" customHeight="1" x14ac:dyDescent="0.3">
      <c r="R27" s="10"/>
      <c r="S27" s="10"/>
      <c r="T27" s="10"/>
      <c r="U27" s="10"/>
      <c r="V27" s="10"/>
      <c r="W27" s="10"/>
      <c r="X27" s="10"/>
      <c r="Y27" s="10"/>
      <c r="Z27" s="10"/>
      <c r="AA27" s="10"/>
      <c r="AB27" s="10"/>
      <c r="AC27" s="10"/>
      <c r="AD27" s="10"/>
      <c r="AE27" s="10"/>
      <c r="AF27" s="10"/>
    </row>
    <row r="28" spans="3:32" ht="20.399999999999999" customHeight="1" x14ac:dyDescent="0.3">
      <c r="R28" s="10"/>
      <c r="S28" s="10"/>
      <c r="T28" s="10"/>
      <c r="U28" s="10"/>
      <c r="V28" s="10"/>
      <c r="W28" s="10"/>
      <c r="X28" s="10"/>
      <c r="Y28" s="10"/>
      <c r="Z28" s="10"/>
      <c r="AA28" s="10"/>
      <c r="AB28" s="10"/>
      <c r="AC28" s="10"/>
      <c r="AD28" s="10"/>
      <c r="AE28" s="10"/>
      <c r="AF28" s="10"/>
    </row>
    <row r="29" spans="3:32" ht="22.95" customHeight="1" x14ac:dyDescent="0.3">
      <c r="R29" s="10"/>
      <c r="S29" s="10"/>
      <c r="T29" s="10"/>
      <c r="U29" s="10"/>
      <c r="V29" s="10"/>
      <c r="W29" s="10"/>
      <c r="X29" s="10"/>
      <c r="Y29" s="10"/>
      <c r="Z29" s="10"/>
      <c r="AA29" s="10"/>
      <c r="AB29" s="10"/>
      <c r="AC29" s="10"/>
      <c r="AD29" s="10"/>
      <c r="AE29" s="10"/>
      <c r="AF29" s="10"/>
    </row>
    <row r="30" spans="3:32" ht="23.4" customHeight="1" x14ac:dyDescent="0.3">
      <c r="R30" s="10"/>
      <c r="S30" s="10"/>
      <c r="T30" s="10"/>
      <c r="U30" s="10"/>
      <c r="V30" s="10"/>
      <c r="W30" s="10"/>
      <c r="X30" s="10"/>
      <c r="Y30" s="10"/>
      <c r="Z30" s="10"/>
      <c r="AA30" s="10"/>
      <c r="AB30" s="10"/>
      <c r="AC30" s="10"/>
      <c r="AD30" s="10"/>
      <c r="AE30" s="10"/>
      <c r="AF30" s="10"/>
    </row>
    <row r="31" spans="3:32" ht="24.6" customHeight="1" x14ac:dyDescent="0.3">
      <c r="R31" s="10"/>
      <c r="S31" s="10"/>
      <c r="T31" s="10"/>
      <c r="U31" s="10"/>
      <c r="V31" s="10"/>
      <c r="W31" s="10"/>
      <c r="X31" s="10"/>
      <c r="Y31" s="10"/>
      <c r="Z31" s="10"/>
      <c r="AA31" s="10"/>
      <c r="AB31" s="10"/>
      <c r="AC31" s="10"/>
      <c r="AD31" s="10"/>
      <c r="AE31" s="10"/>
      <c r="AF31" s="10"/>
    </row>
    <row r="32" spans="3:32" x14ac:dyDescent="0.3">
      <c r="U32" s="10"/>
      <c r="V32" s="10"/>
      <c r="W32" s="10"/>
      <c r="X32" s="10"/>
    </row>
    <row r="34" spans="14:26" ht="25.8" x14ac:dyDescent="0.5">
      <c r="R34" s="17"/>
      <c r="S34" s="17"/>
      <c r="T34" s="17"/>
      <c r="U34" s="17"/>
      <c r="V34" s="17"/>
      <c r="W34" s="17"/>
      <c r="X34" s="17"/>
      <c r="Y34" s="17"/>
      <c r="Z34" s="17"/>
    </row>
    <row r="35" spans="14:26" ht="25.8" x14ac:dyDescent="0.5">
      <c r="R35" s="17"/>
      <c r="S35" s="17"/>
      <c r="T35" s="17"/>
      <c r="U35" s="17"/>
      <c r="V35" s="17"/>
      <c r="W35" s="17"/>
      <c r="X35" s="17"/>
      <c r="Y35" s="17"/>
      <c r="Z35" s="17"/>
    </row>
    <row r="36" spans="14:26" ht="25.8" x14ac:dyDescent="0.5">
      <c r="R36" s="17"/>
      <c r="S36" s="17"/>
      <c r="T36" s="17"/>
      <c r="U36" s="17"/>
      <c r="V36" s="17"/>
      <c r="W36" s="17"/>
      <c r="X36" s="17"/>
      <c r="Y36" s="17"/>
      <c r="Z36" s="17"/>
    </row>
    <row r="37" spans="14:26" ht="25.8" x14ac:dyDescent="0.5">
      <c r="R37" s="17"/>
      <c r="S37" s="17"/>
      <c r="T37" s="17"/>
      <c r="U37" s="17"/>
      <c r="V37" s="17"/>
      <c r="W37" s="17"/>
      <c r="X37" s="17"/>
      <c r="Y37" s="17"/>
      <c r="Z37" s="17"/>
    </row>
    <row r="38" spans="14:26" ht="25.8" x14ac:dyDescent="0.5">
      <c r="N38" s="17"/>
      <c r="O38" s="17"/>
      <c r="P38" s="17"/>
      <c r="Q38" s="17"/>
      <c r="R38" s="17"/>
      <c r="S38" s="17"/>
      <c r="T38" s="17"/>
      <c r="U38" s="17"/>
      <c r="V38" s="17"/>
      <c r="W38" s="17"/>
      <c r="X38" s="17"/>
      <c r="Y38" s="17"/>
      <c r="Z38" s="17"/>
    </row>
    <row r="39" spans="14:26" ht="25.8" x14ac:dyDescent="0.5">
      <c r="N39" s="17"/>
      <c r="O39" s="17"/>
      <c r="P39" s="17"/>
      <c r="Q39" s="17"/>
      <c r="R39" s="17"/>
      <c r="S39" s="17"/>
      <c r="T39" s="17"/>
      <c r="U39" s="17"/>
      <c r="V39" s="17"/>
      <c r="W39" s="17"/>
      <c r="X39" s="17"/>
      <c r="Y39" s="17"/>
      <c r="Z39" s="17"/>
    </row>
    <row r="40" spans="14:26" ht="25.8" x14ac:dyDescent="0.5">
      <c r="N40" s="17"/>
      <c r="O40" s="17"/>
      <c r="P40" s="17"/>
      <c r="Q40" s="17"/>
      <c r="R40" s="17"/>
      <c r="S40" s="17"/>
      <c r="T40" s="17"/>
      <c r="U40" s="17"/>
      <c r="V40" s="17"/>
      <c r="W40" s="17"/>
      <c r="X40" s="17"/>
      <c r="Y40" s="17"/>
      <c r="Z40" s="17"/>
    </row>
    <row r="41" spans="14:26" ht="25.8" x14ac:dyDescent="0.5">
      <c r="N41" s="17"/>
      <c r="O41" s="17"/>
      <c r="P41" s="17"/>
      <c r="Q41" s="17"/>
      <c r="R41" s="17"/>
      <c r="S41" s="17"/>
      <c r="T41" s="17"/>
      <c r="U41" s="17"/>
      <c r="V41" s="17"/>
      <c r="W41" s="17"/>
      <c r="X41" s="17"/>
      <c r="Y41" s="17"/>
      <c r="Z41" s="17"/>
    </row>
    <row r="42" spans="14:26" ht="25.8" x14ac:dyDescent="0.5">
      <c r="N42" s="17"/>
      <c r="O42" s="17"/>
      <c r="P42" s="17"/>
      <c r="Q42" s="17"/>
      <c r="R42" s="17"/>
      <c r="S42" s="17"/>
      <c r="T42" s="17"/>
      <c r="U42" s="17"/>
      <c r="V42" s="17"/>
      <c r="W42" s="17"/>
      <c r="X42" s="17"/>
      <c r="Y42" s="17"/>
      <c r="Z42" s="17"/>
    </row>
    <row r="43" spans="14:26" ht="25.8" x14ac:dyDescent="0.5">
      <c r="N43" s="17"/>
      <c r="O43" s="17"/>
      <c r="P43" s="17"/>
      <c r="Q43" s="17"/>
      <c r="R43" s="17"/>
      <c r="S43" s="17"/>
      <c r="T43" s="17"/>
      <c r="U43" s="17"/>
      <c r="V43" s="17"/>
      <c r="W43" s="17"/>
      <c r="X43" s="17"/>
      <c r="Y43" s="17"/>
      <c r="Z43" s="17"/>
    </row>
    <row r="44" spans="14:26" ht="25.8" x14ac:dyDescent="0.5">
      <c r="N44" s="17"/>
      <c r="O44" s="17"/>
      <c r="P44" s="17"/>
      <c r="Q44" s="17"/>
      <c r="R44" s="17"/>
      <c r="S44" s="17"/>
      <c r="T44" s="17"/>
      <c r="U44" s="17"/>
      <c r="V44" s="17"/>
      <c r="W44" s="17"/>
      <c r="X44" s="17"/>
      <c r="Y44" s="17"/>
      <c r="Z44" s="17"/>
    </row>
    <row r="45" spans="14:26" ht="25.8" x14ac:dyDescent="0.5">
      <c r="N45" s="17"/>
      <c r="O45" s="17"/>
      <c r="P45" s="17"/>
      <c r="Q45" s="17"/>
      <c r="R45" s="17"/>
      <c r="S45" s="17"/>
      <c r="T45" s="17"/>
      <c r="U45" s="17"/>
      <c r="V45" s="17"/>
      <c r="W45" s="17"/>
      <c r="X45" s="17"/>
      <c r="Y45" s="17"/>
      <c r="Z45" s="17"/>
    </row>
    <row r="46" spans="14:26" ht="25.8" x14ac:dyDescent="0.5">
      <c r="N46" s="17"/>
      <c r="O46" s="17"/>
      <c r="P46" s="17"/>
      <c r="Q46" s="17"/>
      <c r="R46" s="17"/>
      <c r="S46" s="17"/>
      <c r="T46" s="17"/>
      <c r="U46" s="17"/>
      <c r="V46" s="17"/>
      <c r="W46" s="17"/>
      <c r="X46" s="17"/>
      <c r="Y46" s="17"/>
      <c r="Z46" s="17"/>
    </row>
    <row r="47" spans="14:26" ht="25.8" x14ac:dyDescent="0.5">
      <c r="N47" s="17"/>
      <c r="O47" s="17"/>
      <c r="P47" s="17"/>
      <c r="Q47" s="17"/>
      <c r="R47" s="17"/>
      <c r="S47" s="17"/>
      <c r="T47" s="17"/>
      <c r="U47" s="17"/>
      <c r="V47" s="17"/>
      <c r="W47" s="17"/>
      <c r="X47" s="17"/>
      <c r="Y47" s="17"/>
      <c r="Z47" s="17"/>
    </row>
    <row r="48" spans="14:26" ht="25.8" x14ac:dyDescent="0.5">
      <c r="N48" s="17"/>
      <c r="O48" s="17"/>
      <c r="P48" s="17"/>
      <c r="Q48" s="17"/>
      <c r="R48" s="17"/>
      <c r="S48" s="17"/>
      <c r="T48" s="17"/>
      <c r="U48" s="17"/>
      <c r="V48" s="17"/>
      <c r="W48" s="17"/>
      <c r="X48" s="17"/>
      <c r="Y48" s="17"/>
      <c r="Z48" s="17"/>
    </row>
    <row r="49" spans="14:26" ht="25.8" x14ac:dyDescent="0.5">
      <c r="N49" s="17"/>
      <c r="O49" s="17"/>
      <c r="P49" s="17"/>
      <c r="Q49" s="17"/>
      <c r="R49" s="17"/>
      <c r="S49" s="17"/>
      <c r="T49" s="17"/>
      <c r="U49" s="17"/>
      <c r="V49" s="17"/>
      <c r="W49" s="17"/>
      <c r="X49" s="17"/>
      <c r="Y49" s="17"/>
      <c r="Z49" s="17"/>
    </row>
    <row r="50" spans="14:26" ht="25.8" x14ac:dyDescent="0.5">
      <c r="N50" s="17"/>
      <c r="O50" s="9"/>
      <c r="P50" s="9"/>
      <c r="Q50" s="9"/>
      <c r="R50" s="17"/>
      <c r="S50" s="17"/>
      <c r="T50" s="17"/>
      <c r="U50" s="17"/>
      <c r="V50" s="17"/>
      <c r="W50" s="17"/>
      <c r="X50" s="17"/>
      <c r="Y50" s="17"/>
      <c r="Z50" s="17"/>
    </row>
    <row r="51" spans="14:26" ht="25.8" x14ac:dyDescent="0.5">
      <c r="N51" s="17"/>
      <c r="O51" s="9"/>
      <c r="P51" s="18"/>
      <c r="Q51" s="9"/>
      <c r="R51" s="17"/>
      <c r="S51" s="17"/>
      <c r="T51" s="17"/>
      <c r="U51" s="17"/>
      <c r="V51" s="17"/>
      <c r="W51" s="17"/>
      <c r="X51" s="17"/>
      <c r="Y51" s="17"/>
      <c r="Z51" s="17"/>
    </row>
    <row r="52" spans="14:26" ht="25.8" x14ac:dyDescent="0.5">
      <c r="N52" s="17"/>
      <c r="O52" s="9"/>
      <c r="P52" s="18"/>
      <c r="Q52" s="9"/>
      <c r="R52" s="17"/>
      <c r="S52" s="17"/>
      <c r="T52" s="17"/>
      <c r="U52" s="17"/>
      <c r="V52" s="17"/>
      <c r="W52" s="17"/>
      <c r="X52" s="17"/>
      <c r="Y52" s="17"/>
      <c r="Z52" s="17"/>
    </row>
    <row r="53" spans="14:26" ht="25.8" x14ac:dyDescent="0.5">
      <c r="N53" s="17"/>
      <c r="O53" s="17"/>
      <c r="P53" s="17"/>
      <c r="Q53" s="17"/>
      <c r="R53" s="17"/>
      <c r="S53" s="17"/>
      <c r="T53" s="17"/>
      <c r="U53" s="17"/>
      <c r="V53" s="17"/>
      <c r="W53" s="17"/>
      <c r="X53" s="17"/>
      <c r="Y53" s="17"/>
      <c r="Z53" s="17"/>
    </row>
    <row r="54" spans="14:26" ht="25.8" x14ac:dyDescent="0.5">
      <c r="N54" s="17"/>
      <c r="O54" s="17"/>
      <c r="P54" s="17"/>
      <c r="Q54" s="17"/>
      <c r="R54" s="17"/>
      <c r="S54" s="17"/>
      <c r="T54" s="17"/>
      <c r="U54" s="17"/>
      <c r="V54" s="17"/>
      <c r="W54" s="17"/>
      <c r="X54" s="17"/>
      <c r="Y54" s="17"/>
      <c r="Z54" s="17"/>
    </row>
    <row r="55" spans="14:26" ht="25.8" x14ac:dyDescent="0.5">
      <c r="N55" s="17"/>
      <c r="O55" s="17"/>
      <c r="P55" s="17"/>
      <c r="Q55" s="17"/>
      <c r="R55" s="17"/>
      <c r="S55" s="17"/>
      <c r="T55" s="17"/>
      <c r="U55" s="17"/>
      <c r="V55" s="17"/>
      <c r="W55" s="17"/>
      <c r="X55" s="17"/>
      <c r="Y55" s="17"/>
      <c r="Z55" s="17"/>
    </row>
    <row r="56" spans="14:26" ht="25.8" x14ac:dyDescent="0.5">
      <c r="N56" s="17"/>
      <c r="O56" s="17"/>
      <c r="P56" s="17"/>
      <c r="Q56" s="17"/>
      <c r="R56" s="17"/>
      <c r="S56" s="17"/>
      <c r="T56" s="17"/>
      <c r="U56" s="17"/>
      <c r="V56" s="17"/>
      <c r="W56" s="17"/>
      <c r="X56" s="17"/>
      <c r="Y56" s="17"/>
      <c r="Z56" s="17"/>
    </row>
    <row r="61" spans="14:26" x14ac:dyDescent="0.3">
      <c r="N61" s="14"/>
    </row>
    <row r="62" spans="14:26" x14ac:dyDescent="0.3">
      <c r="N62" s="14"/>
    </row>
    <row r="63" spans="14:26" x14ac:dyDescent="0.3">
      <c r="N63" s="14"/>
    </row>
    <row r="67" spans="15:20" x14ac:dyDescent="0.3">
      <c r="O67" s="19"/>
      <c r="P67" s="19"/>
      <c r="Q67" s="19"/>
      <c r="R67" s="19"/>
      <c r="S67" s="19"/>
      <c r="T67" s="19"/>
    </row>
    <row r="68" spans="15:20" x14ac:dyDescent="0.3">
      <c r="O68" s="19"/>
      <c r="P68" s="19"/>
      <c r="Q68" s="19"/>
      <c r="R68" s="19"/>
      <c r="S68" s="19"/>
      <c r="T68" s="19"/>
    </row>
    <row r="73" spans="15:20" x14ac:dyDescent="0.3">
      <c r="O73" s="19"/>
      <c r="P73" s="19"/>
      <c r="Q73" s="19"/>
      <c r="R73" s="19"/>
      <c r="S73" s="19"/>
      <c r="T73" s="19"/>
    </row>
    <row r="74" spans="15:20" x14ac:dyDescent="0.3">
      <c r="O74" s="19"/>
      <c r="P74" s="19"/>
      <c r="Q74" s="19"/>
      <c r="R74" s="19"/>
      <c r="S74" s="19"/>
      <c r="T74" s="19"/>
    </row>
  </sheetData>
  <mergeCells count="1">
    <mergeCell ref="V22:W2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0155-85A3-49F5-9678-18C8E6A53142}">
  <dimension ref="B12:AH80"/>
  <sheetViews>
    <sheetView zoomScale="90" zoomScaleNormal="90" workbookViewId="0"/>
  </sheetViews>
  <sheetFormatPr defaultColWidth="9.109375" defaultRowHeight="14.4" x14ac:dyDescent="0.3"/>
  <cols>
    <col min="1" max="3" width="9.109375" style="6"/>
    <col min="4" max="4" width="13.6640625" style="6" customWidth="1"/>
    <col min="5" max="5" width="13.5546875" style="6" bestFit="1" customWidth="1"/>
    <col min="6"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13:34" x14ac:dyDescent="0.3">
      <c r="T17" s="10"/>
      <c r="U17" s="10"/>
      <c r="V17" s="10"/>
      <c r="W17" s="10"/>
      <c r="X17" s="10"/>
      <c r="Y17" s="10"/>
      <c r="Z17" s="10"/>
      <c r="AA17" s="10"/>
      <c r="AB17" s="10"/>
      <c r="AC17" s="10"/>
      <c r="AD17" s="10"/>
      <c r="AE17" s="10"/>
      <c r="AF17" s="10"/>
      <c r="AG17" s="10"/>
      <c r="AH17" s="10"/>
    </row>
    <row r="18" spans="13:34" x14ac:dyDescent="0.3">
      <c r="T18" s="10"/>
      <c r="U18" s="10"/>
      <c r="V18" s="10"/>
      <c r="W18" s="10"/>
      <c r="X18" s="10"/>
      <c r="Y18" s="10"/>
      <c r="Z18" s="10"/>
      <c r="AA18" s="10"/>
      <c r="AB18" s="10"/>
      <c r="AC18" s="10"/>
      <c r="AD18" s="10"/>
      <c r="AE18" s="10"/>
      <c r="AF18" s="10"/>
      <c r="AG18" s="10"/>
      <c r="AH18" s="10"/>
    </row>
    <row r="19" spans="13:34" x14ac:dyDescent="0.3">
      <c r="T19" s="10"/>
      <c r="U19" s="10"/>
      <c r="V19" s="10"/>
      <c r="W19" s="10"/>
      <c r="X19" s="10"/>
      <c r="Y19" s="10"/>
      <c r="Z19" s="10"/>
      <c r="AA19" s="10"/>
      <c r="AB19" s="10"/>
      <c r="AC19" s="10"/>
      <c r="AD19" s="10"/>
      <c r="AE19" s="10"/>
      <c r="AF19" s="10"/>
      <c r="AG19" s="10"/>
      <c r="AH19" s="10"/>
    </row>
    <row r="20" spans="13:34" ht="23.4" x14ac:dyDescent="0.45">
      <c r="Q20" s="11"/>
      <c r="R20" s="12"/>
      <c r="S20" s="12"/>
      <c r="T20" s="13"/>
      <c r="U20" s="13"/>
      <c r="V20" s="10"/>
      <c r="W20" s="10"/>
      <c r="X20" s="10"/>
      <c r="Y20" s="10"/>
      <c r="Z20" s="10"/>
      <c r="AA20" s="10"/>
      <c r="AB20" s="10"/>
      <c r="AC20" s="10"/>
      <c r="AD20" s="10"/>
      <c r="AE20" s="10"/>
      <c r="AF20" s="10"/>
      <c r="AG20" s="10"/>
      <c r="AH20" s="10"/>
    </row>
    <row r="21" spans="13:34" ht="23.4" x14ac:dyDescent="0.45">
      <c r="Q21" s="11"/>
      <c r="R21" s="12"/>
      <c r="S21" s="12"/>
      <c r="T21" s="13"/>
      <c r="U21" s="13"/>
      <c r="V21" s="10"/>
      <c r="W21" s="10"/>
      <c r="X21" s="10"/>
      <c r="Y21" s="10"/>
      <c r="Z21" s="10"/>
      <c r="AA21" s="10"/>
      <c r="AB21" s="10"/>
      <c r="AC21" s="10"/>
      <c r="AD21" s="10"/>
      <c r="AE21" s="10"/>
      <c r="AF21" s="10"/>
      <c r="AG21" s="10"/>
      <c r="AH21" s="10"/>
    </row>
    <row r="22" spans="13:34" ht="26.4" customHeight="1" x14ac:dyDescent="0.45">
      <c r="Q22" s="11"/>
      <c r="R22" s="12"/>
      <c r="S22" s="12"/>
      <c r="T22" s="13"/>
      <c r="U22" s="13"/>
      <c r="W22" s="10"/>
      <c r="X22" s="10"/>
      <c r="Y22" s="10"/>
      <c r="Z22" s="10"/>
      <c r="AA22" s="10"/>
      <c r="AB22" s="10"/>
      <c r="AC22" s="10"/>
      <c r="AD22" s="10"/>
      <c r="AE22" s="10"/>
      <c r="AF22" s="10"/>
      <c r="AG22" s="10"/>
      <c r="AH22" s="10"/>
    </row>
    <row r="23" spans="13:34" ht="28.2" customHeight="1" x14ac:dyDescent="0.55000000000000004">
      <c r="O23" s="135">
        <f>8.0315*21+3.9067</f>
        <v>172.56819999999999</v>
      </c>
      <c r="P23" s="135"/>
      <c r="Q23" s="11"/>
      <c r="R23" s="12"/>
      <c r="S23" s="12"/>
      <c r="T23" s="13"/>
      <c r="U23" s="13"/>
      <c r="W23" s="10"/>
      <c r="X23" s="10"/>
      <c r="Y23" s="10"/>
      <c r="Z23" s="10"/>
      <c r="AA23" s="10"/>
      <c r="AB23" s="10"/>
      <c r="AC23" s="10"/>
      <c r="AD23" s="10"/>
      <c r="AE23" s="10"/>
      <c r="AF23" s="10"/>
      <c r="AG23" s="10"/>
      <c r="AH23" s="10"/>
    </row>
    <row r="24" spans="13:34" ht="23.4" x14ac:dyDescent="0.45">
      <c r="M24" s="14"/>
      <c r="Q24" s="11"/>
      <c r="R24" s="12"/>
      <c r="S24" s="12"/>
      <c r="T24" s="13"/>
      <c r="U24" s="13"/>
      <c r="V24" s="10"/>
      <c r="W24" s="10"/>
      <c r="X24" s="10"/>
      <c r="Y24" s="10"/>
      <c r="Z24" s="10"/>
      <c r="AA24" s="10"/>
      <c r="AB24" s="10"/>
      <c r="AC24" s="10"/>
      <c r="AD24" s="10"/>
      <c r="AE24" s="10"/>
      <c r="AF24" s="10"/>
      <c r="AG24" s="10"/>
      <c r="AH24" s="10"/>
    </row>
    <row r="25" spans="13:34" ht="23.4" x14ac:dyDescent="0.45">
      <c r="Q25" s="12"/>
      <c r="R25" s="12"/>
      <c r="S25" s="12"/>
      <c r="T25" s="13"/>
      <c r="U25" s="13"/>
      <c r="V25" s="10"/>
      <c r="W25" s="10"/>
      <c r="X25" s="10"/>
      <c r="Y25" s="10"/>
      <c r="Z25" s="10"/>
      <c r="AA25" s="10"/>
      <c r="AB25" s="10"/>
      <c r="AC25" s="10"/>
      <c r="AD25" s="10"/>
      <c r="AE25" s="10"/>
      <c r="AF25" s="10"/>
      <c r="AG25" s="10"/>
      <c r="AH25" s="10"/>
    </row>
    <row r="26" spans="13:34" ht="23.4" x14ac:dyDescent="0.45">
      <c r="Q26" s="15"/>
      <c r="R26" s="16"/>
      <c r="S26" s="12"/>
      <c r="T26" s="13"/>
      <c r="U26" s="13"/>
      <c r="V26" s="10"/>
      <c r="W26" s="10"/>
      <c r="X26" s="10"/>
      <c r="Y26" s="10"/>
      <c r="Z26" s="10"/>
      <c r="AA26" s="10"/>
      <c r="AB26" s="10"/>
      <c r="AC26" s="10"/>
      <c r="AD26" s="10"/>
      <c r="AE26" s="10"/>
      <c r="AF26" s="10"/>
      <c r="AG26" s="10"/>
      <c r="AH26" s="10"/>
    </row>
    <row r="27" spans="13:34" ht="23.25" customHeight="1" x14ac:dyDescent="0.45">
      <c r="Q27" s="12"/>
      <c r="R27" s="12"/>
      <c r="S27" s="12"/>
      <c r="T27" s="13"/>
      <c r="U27" s="13"/>
      <c r="W27" s="10"/>
      <c r="X27" s="10"/>
      <c r="Y27" s="10"/>
      <c r="Z27" s="10"/>
      <c r="AA27" s="10"/>
      <c r="AB27" s="10"/>
      <c r="AC27" s="10"/>
      <c r="AD27" s="10"/>
      <c r="AE27" s="10"/>
      <c r="AF27" s="10"/>
      <c r="AG27" s="10"/>
      <c r="AH27" s="10"/>
    </row>
    <row r="28" spans="13:34" ht="23.25" customHeight="1" x14ac:dyDescent="0.45">
      <c r="Q28" s="12"/>
      <c r="R28" s="12"/>
      <c r="S28" s="12"/>
      <c r="T28" s="13"/>
      <c r="U28" s="13"/>
      <c r="W28" s="10"/>
      <c r="X28" s="10"/>
      <c r="Y28" s="10"/>
      <c r="Z28" s="10"/>
      <c r="AA28" s="10"/>
      <c r="AB28" s="10"/>
      <c r="AC28" s="10"/>
      <c r="AD28" s="10"/>
      <c r="AE28" s="10"/>
      <c r="AF28" s="10"/>
      <c r="AG28" s="10"/>
      <c r="AH28" s="10"/>
    </row>
    <row r="29" spans="13:34" x14ac:dyDescent="0.3">
      <c r="T29" s="10"/>
      <c r="U29" s="10"/>
      <c r="V29" s="10"/>
      <c r="W29" s="10"/>
      <c r="X29" s="10"/>
      <c r="Y29" s="10"/>
      <c r="Z29" s="10"/>
      <c r="AA29" s="10"/>
      <c r="AB29" s="10"/>
      <c r="AC29" s="10"/>
      <c r="AD29" s="10"/>
      <c r="AE29" s="10"/>
      <c r="AF29" s="10"/>
      <c r="AG29" s="10"/>
      <c r="AH29" s="10"/>
    </row>
    <row r="30" spans="13:34" x14ac:dyDescent="0.3">
      <c r="T30" s="10"/>
      <c r="U30" s="10"/>
      <c r="V30" s="10"/>
      <c r="W30" s="10"/>
      <c r="X30" s="10"/>
      <c r="Y30" s="10"/>
      <c r="Z30" s="10"/>
      <c r="AA30" s="10"/>
      <c r="AB30" s="10"/>
      <c r="AC30" s="10"/>
      <c r="AD30" s="10"/>
      <c r="AE30" s="10"/>
      <c r="AF30" s="10"/>
      <c r="AG30" s="10"/>
      <c r="AH30" s="10"/>
    </row>
    <row r="31" spans="13:34" x14ac:dyDescent="0.3">
      <c r="T31" s="10"/>
      <c r="U31" s="10"/>
      <c r="V31" s="10"/>
      <c r="W31" s="10"/>
      <c r="X31" s="10"/>
      <c r="Y31" s="10"/>
      <c r="Z31" s="10"/>
      <c r="AA31" s="10"/>
      <c r="AB31" s="10"/>
      <c r="AC31" s="10"/>
      <c r="AD31" s="10"/>
      <c r="AE31" s="10"/>
      <c r="AF31" s="10"/>
      <c r="AG31" s="10"/>
      <c r="AH31" s="10"/>
    </row>
    <row r="32" spans="13:34" x14ac:dyDescent="0.3">
      <c r="T32" s="10"/>
      <c r="U32" s="10"/>
      <c r="V32" s="10"/>
      <c r="W32" s="10"/>
      <c r="X32" s="10"/>
      <c r="Y32" s="10"/>
      <c r="Z32" s="10"/>
      <c r="AA32" s="10"/>
      <c r="AB32" s="10"/>
      <c r="AC32" s="10"/>
      <c r="AD32" s="10"/>
      <c r="AE32" s="10"/>
      <c r="AF32" s="10"/>
      <c r="AG32" s="10"/>
      <c r="AH32" s="10"/>
    </row>
    <row r="33" spans="3:34" x14ac:dyDescent="0.3">
      <c r="T33" s="10"/>
      <c r="U33" s="10"/>
      <c r="V33" s="10"/>
      <c r="W33" s="10"/>
      <c r="X33" s="10"/>
      <c r="Y33" s="10"/>
      <c r="Z33" s="10"/>
      <c r="AA33" s="10"/>
      <c r="AB33" s="10"/>
      <c r="AC33" s="10"/>
      <c r="AD33" s="10"/>
      <c r="AE33" s="10"/>
      <c r="AF33" s="10"/>
      <c r="AG33" s="10"/>
      <c r="AH33" s="10"/>
    </row>
    <row r="34" spans="3:34" ht="15" customHeight="1" x14ac:dyDescent="0.3">
      <c r="T34" s="10"/>
      <c r="U34" s="10"/>
      <c r="V34" s="10"/>
      <c r="W34" s="10"/>
      <c r="X34" s="10"/>
      <c r="Y34" s="10"/>
      <c r="Z34" s="10"/>
      <c r="AA34" s="10"/>
      <c r="AB34" s="10"/>
      <c r="AC34" s="10"/>
      <c r="AD34" s="10"/>
      <c r="AE34" s="10"/>
      <c r="AF34" s="10"/>
      <c r="AG34" s="10"/>
      <c r="AH34" s="10"/>
    </row>
    <row r="35" spans="3:34" ht="15" customHeight="1" x14ac:dyDescent="0.3">
      <c r="T35" s="10"/>
      <c r="U35" s="10"/>
      <c r="V35" s="10"/>
      <c r="W35" s="10"/>
      <c r="X35" s="10"/>
      <c r="Y35" s="10"/>
      <c r="Z35" s="10"/>
      <c r="AA35" s="10"/>
      <c r="AB35" s="10"/>
      <c r="AC35" s="10"/>
      <c r="AD35" s="10"/>
      <c r="AE35" s="10"/>
      <c r="AF35" s="10"/>
      <c r="AG35" s="10"/>
      <c r="AH35" s="10"/>
    </row>
    <row r="36" spans="3:34" ht="15" customHeight="1" x14ac:dyDescent="0.3">
      <c r="T36" s="10"/>
      <c r="U36" s="10"/>
      <c r="V36" s="10"/>
      <c r="W36" s="10"/>
      <c r="X36" s="10"/>
      <c r="Y36" s="10"/>
      <c r="Z36" s="10"/>
      <c r="AA36" s="10"/>
      <c r="AB36" s="10"/>
      <c r="AC36" s="10"/>
      <c r="AD36" s="10"/>
      <c r="AE36" s="10"/>
      <c r="AF36" s="10"/>
      <c r="AG36" s="10"/>
      <c r="AH36" s="10"/>
    </row>
    <row r="37" spans="3:34" x14ac:dyDescent="0.3">
      <c r="T37" s="10"/>
      <c r="U37" s="10"/>
      <c r="V37" s="10"/>
      <c r="W37" s="10"/>
      <c r="X37" s="10"/>
      <c r="Y37" s="10"/>
      <c r="Z37" s="10"/>
      <c r="AA37" s="10"/>
      <c r="AB37" s="10"/>
      <c r="AC37" s="10"/>
      <c r="AD37" s="10"/>
      <c r="AE37" s="10"/>
      <c r="AF37" s="10"/>
      <c r="AG37" s="10"/>
      <c r="AH37" s="10"/>
    </row>
    <row r="38" spans="3:34" x14ac:dyDescent="0.3">
      <c r="W38" s="10"/>
      <c r="X38" s="10"/>
      <c r="Y38" s="10"/>
      <c r="Z38" s="10"/>
    </row>
    <row r="40" spans="3:34" ht="25.8" x14ac:dyDescent="0.5">
      <c r="P40" s="17"/>
      <c r="Q40" s="17"/>
      <c r="R40" s="17"/>
      <c r="S40" s="17"/>
      <c r="T40" s="17"/>
      <c r="U40" s="17"/>
      <c r="V40" s="17"/>
      <c r="W40" s="17"/>
      <c r="X40" s="17"/>
      <c r="Y40" s="17"/>
      <c r="Z40" s="17"/>
      <c r="AA40" s="17"/>
      <c r="AB40" s="17"/>
    </row>
    <row r="41" spans="3:34" ht="25.8" x14ac:dyDescent="0.5">
      <c r="P41" s="17"/>
      <c r="Q41" s="17"/>
      <c r="R41" s="17"/>
      <c r="S41" s="17"/>
      <c r="T41" s="17"/>
      <c r="U41" s="17"/>
      <c r="V41" s="17"/>
      <c r="W41" s="17"/>
      <c r="X41" s="17"/>
      <c r="Y41" s="17"/>
      <c r="Z41" s="17"/>
      <c r="AA41" s="17"/>
      <c r="AB41" s="17"/>
    </row>
    <row r="42" spans="3:34" ht="25.8" x14ac:dyDescent="0.5">
      <c r="P42" s="17"/>
      <c r="Q42" s="17"/>
      <c r="R42" s="17"/>
      <c r="S42" s="17"/>
      <c r="T42" s="17"/>
      <c r="U42" s="17"/>
      <c r="V42" s="17"/>
      <c r="W42" s="17"/>
      <c r="X42" s="17"/>
      <c r="Y42" s="17"/>
      <c r="Z42" s="17"/>
      <c r="AA42" s="17"/>
      <c r="AB42" s="17"/>
    </row>
    <row r="43" spans="3:34" ht="25.8" x14ac:dyDescent="0.5">
      <c r="C43" s="100" t="s">
        <v>49</v>
      </c>
      <c r="D43" s="100" t="s">
        <v>50</v>
      </c>
      <c r="P43" s="17"/>
      <c r="Q43" s="17"/>
      <c r="R43" s="17"/>
      <c r="S43" s="17"/>
      <c r="T43" s="17"/>
      <c r="U43" s="17"/>
      <c r="V43" s="17"/>
      <c r="W43" s="17"/>
      <c r="X43" s="17"/>
      <c r="Y43" s="17"/>
      <c r="Z43" s="17"/>
      <c r="AA43" s="17"/>
      <c r="AB43" s="17"/>
    </row>
    <row r="44" spans="3:34" ht="25.8" x14ac:dyDescent="0.5">
      <c r="C44" s="100">
        <v>1</v>
      </c>
      <c r="D44" s="101">
        <v>23.1</v>
      </c>
      <c r="P44" s="17"/>
      <c r="Q44" s="17"/>
      <c r="R44" s="17"/>
      <c r="S44" s="17"/>
      <c r="T44" s="17"/>
      <c r="U44" s="17"/>
      <c r="V44" s="17"/>
      <c r="W44" s="17"/>
      <c r="X44" s="17"/>
      <c r="Y44" s="17"/>
      <c r="Z44" s="17"/>
      <c r="AA44" s="17"/>
      <c r="AB44" s="17"/>
    </row>
    <row r="45" spans="3:34" ht="25.8" x14ac:dyDescent="0.5">
      <c r="C45" s="100">
        <v>2</v>
      </c>
      <c r="D45" s="101">
        <v>21.3</v>
      </c>
      <c r="P45" s="17"/>
      <c r="Q45" s="17"/>
      <c r="R45" s="17"/>
      <c r="S45" s="17"/>
      <c r="T45" s="17"/>
      <c r="U45" s="17"/>
      <c r="V45" s="17"/>
      <c r="W45" s="17"/>
      <c r="X45" s="17"/>
      <c r="Y45" s="17"/>
      <c r="Z45" s="17"/>
      <c r="AA45" s="17"/>
      <c r="AB45" s="17"/>
    </row>
    <row r="46" spans="3:34" ht="25.8" x14ac:dyDescent="0.5">
      <c r="C46" s="100">
        <v>3</v>
      </c>
      <c r="D46" s="101">
        <v>27.4</v>
      </c>
      <c r="P46" s="17"/>
      <c r="Q46" s="17"/>
      <c r="R46" s="17"/>
      <c r="S46" s="17"/>
      <c r="T46" s="17"/>
      <c r="U46" s="17"/>
      <c r="V46" s="17"/>
      <c r="W46" s="17"/>
      <c r="X46" s="17"/>
      <c r="Y46" s="17"/>
      <c r="Z46" s="17"/>
      <c r="AA46" s="17"/>
      <c r="AB46" s="17"/>
    </row>
    <row r="47" spans="3:34" ht="25.8" x14ac:dyDescent="0.5">
      <c r="C47" s="100">
        <v>4</v>
      </c>
      <c r="D47" s="101">
        <v>34.6</v>
      </c>
      <c r="P47" s="17"/>
      <c r="Q47" s="17"/>
      <c r="R47" s="17"/>
      <c r="S47" s="17"/>
      <c r="T47" s="17"/>
      <c r="U47" s="17"/>
      <c r="V47" s="17"/>
      <c r="W47" s="17"/>
      <c r="X47" s="17"/>
      <c r="Y47" s="17"/>
      <c r="Z47" s="17"/>
      <c r="AA47" s="17"/>
      <c r="AB47" s="17"/>
    </row>
    <row r="48" spans="3:34" ht="25.8" x14ac:dyDescent="0.5">
      <c r="C48" s="100">
        <v>5</v>
      </c>
      <c r="D48" s="101">
        <v>33.799999999999997</v>
      </c>
      <c r="P48" s="17"/>
      <c r="Q48" s="17"/>
      <c r="R48" s="17"/>
      <c r="S48" s="17"/>
      <c r="T48" s="17"/>
      <c r="U48" s="17"/>
      <c r="V48" s="17"/>
      <c r="W48" s="17"/>
      <c r="X48" s="17"/>
      <c r="Y48" s="17"/>
      <c r="Z48" s="17"/>
      <c r="AA48" s="17"/>
      <c r="AB48" s="17"/>
    </row>
    <row r="49" spans="3:28" ht="25.8" x14ac:dyDescent="0.5">
      <c r="C49" s="100">
        <v>6</v>
      </c>
      <c r="D49" s="101">
        <v>43.2</v>
      </c>
      <c r="P49" s="17"/>
      <c r="Q49" s="17"/>
      <c r="R49" s="17"/>
      <c r="S49" s="17"/>
      <c r="T49" s="17"/>
      <c r="U49" s="17"/>
      <c r="V49" s="17"/>
      <c r="W49" s="17"/>
      <c r="X49" s="17"/>
      <c r="Y49" s="17"/>
      <c r="Z49" s="17"/>
      <c r="AA49" s="17"/>
      <c r="AB49" s="17"/>
    </row>
    <row r="50" spans="3:28" ht="25.8" x14ac:dyDescent="0.5">
      <c r="C50" s="100">
        <v>7</v>
      </c>
      <c r="D50" s="101">
        <v>59.5</v>
      </c>
      <c r="P50" s="17"/>
      <c r="Q50" s="17"/>
      <c r="R50" s="17"/>
      <c r="S50" s="17"/>
      <c r="T50" s="17"/>
      <c r="U50" s="17"/>
      <c r="V50" s="17"/>
      <c r="W50" s="17"/>
      <c r="X50" s="17"/>
      <c r="Y50" s="17"/>
      <c r="Z50" s="17"/>
      <c r="AA50" s="17"/>
      <c r="AB50" s="17"/>
    </row>
    <row r="51" spans="3:28" ht="25.8" x14ac:dyDescent="0.5">
      <c r="C51" s="100">
        <v>8</v>
      </c>
      <c r="D51" s="101">
        <v>64.400000000000006</v>
      </c>
      <c r="P51" s="17"/>
      <c r="Q51" s="17"/>
      <c r="R51" s="17"/>
      <c r="S51" s="17"/>
      <c r="T51" s="17"/>
      <c r="U51" s="17"/>
      <c r="V51" s="17"/>
      <c r="W51" s="17"/>
      <c r="X51" s="17"/>
      <c r="Y51" s="17"/>
      <c r="Z51" s="17"/>
      <c r="AA51" s="17"/>
      <c r="AB51" s="17"/>
    </row>
    <row r="52" spans="3:28" ht="25.8" x14ac:dyDescent="0.5">
      <c r="C52" s="100">
        <v>9</v>
      </c>
      <c r="D52" s="101">
        <v>74.2</v>
      </c>
      <c r="P52" s="17"/>
      <c r="Q52" s="17"/>
      <c r="R52" s="17"/>
      <c r="S52" s="17"/>
      <c r="T52" s="17"/>
      <c r="U52" s="17"/>
      <c r="V52" s="17"/>
      <c r="W52" s="17"/>
      <c r="X52" s="17"/>
      <c r="Y52" s="17"/>
      <c r="Z52" s="17"/>
      <c r="AA52" s="17"/>
      <c r="AB52" s="17"/>
    </row>
    <row r="53" spans="3:28" ht="25.8" x14ac:dyDescent="0.5">
      <c r="C53" s="100">
        <v>10</v>
      </c>
      <c r="D53" s="101">
        <v>99.3</v>
      </c>
      <c r="P53" s="17"/>
      <c r="Q53" s="17"/>
      <c r="R53" s="17"/>
      <c r="S53" s="17"/>
      <c r="T53" s="17"/>
      <c r="U53" s="17"/>
      <c r="V53" s="17"/>
      <c r="W53" s="17"/>
      <c r="X53" s="17"/>
      <c r="Y53" s="17"/>
      <c r="Z53" s="17"/>
      <c r="AA53" s="17"/>
      <c r="AB53" s="17"/>
    </row>
    <row r="54" spans="3:28" ht="25.8" x14ac:dyDescent="0.5">
      <c r="P54" s="17"/>
      <c r="Q54" s="17"/>
      <c r="R54" s="17"/>
      <c r="S54" s="17"/>
      <c r="T54" s="17"/>
      <c r="U54" s="17"/>
      <c r="V54" s="17"/>
      <c r="W54" s="17"/>
      <c r="X54" s="17"/>
      <c r="Y54" s="17"/>
      <c r="Z54" s="17"/>
      <c r="AA54" s="17"/>
      <c r="AB54" s="17"/>
    </row>
    <row r="55" spans="3:28" ht="25.8" x14ac:dyDescent="0.5">
      <c r="P55" s="17"/>
      <c r="Q55" s="17"/>
      <c r="R55" s="17"/>
      <c r="S55" s="17"/>
      <c r="T55" s="17"/>
      <c r="U55" s="17"/>
      <c r="V55" s="17"/>
      <c r="W55" s="17"/>
      <c r="X55" s="17"/>
      <c r="Y55" s="17"/>
      <c r="Z55" s="17"/>
      <c r="AA55" s="17"/>
      <c r="AB55" s="17"/>
    </row>
    <row r="56" spans="3:28" ht="25.8" x14ac:dyDescent="0.5">
      <c r="P56" s="17"/>
      <c r="Q56" s="9"/>
      <c r="R56" s="9"/>
      <c r="S56" s="9"/>
      <c r="T56" s="17"/>
      <c r="U56" s="17"/>
      <c r="V56" s="17"/>
      <c r="W56" s="17"/>
      <c r="X56" s="17"/>
      <c r="Y56" s="17"/>
      <c r="Z56" s="17"/>
      <c r="AA56" s="17"/>
      <c r="AB56" s="17"/>
    </row>
    <row r="57" spans="3:28" ht="25.8" x14ac:dyDescent="0.5">
      <c r="P57" s="17"/>
      <c r="Q57" s="9"/>
      <c r="R57" s="18"/>
      <c r="S57" s="9"/>
      <c r="T57" s="17"/>
      <c r="U57" s="17"/>
      <c r="V57" s="17"/>
      <c r="W57" s="17"/>
      <c r="X57" s="17"/>
      <c r="Y57" s="17"/>
      <c r="Z57" s="17"/>
      <c r="AA57" s="17"/>
      <c r="AB57" s="17"/>
    </row>
    <row r="58" spans="3:28" ht="25.8" x14ac:dyDescent="0.5">
      <c r="P58" s="17"/>
      <c r="Q58" s="9"/>
      <c r="R58" s="18"/>
      <c r="S58" s="9"/>
      <c r="T58" s="17"/>
      <c r="U58" s="17"/>
      <c r="V58" s="17"/>
      <c r="W58" s="17"/>
      <c r="X58" s="17"/>
      <c r="Y58" s="17"/>
      <c r="Z58" s="17"/>
      <c r="AA58" s="17"/>
      <c r="AB58" s="17"/>
    </row>
    <row r="59" spans="3:28" ht="25.8" x14ac:dyDescent="0.5">
      <c r="P59" s="17"/>
      <c r="Q59" s="17"/>
      <c r="R59" s="17"/>
      <c r="S59" s="17"/>
      <c r="T59" s="17"/>
      <c r="U59" s="17"/>
      <c r="V59" s="17"/>
      <c r="W59" s="17"/>
      <c r="X59" s="17"/>
      <c r="Y59" s="17"/>
      <c r="Z59" s="17"/>
      <c r="AA59" s="17"/>
      <c r="AB59" s="17"/>
    </row>
    <row r="60" spans="3:28" ht="25.8" x14ac:dyDescent="0.5">
      <c r="P60" s="17"/>
      <c r="Q60" s="17"/>
      <c r="R60" s="17"/>
      <c r="S60" s="17"/>
      <c r="T60" s="17"/>
      <c r="U60" s="17"/>
      <c r="V60" s="17"/>
      <c r="W60" s="17"/>
      <c r="X60" s="17"/>
      <c r="Y60" s="17"/>
      <c r="Z60" s="17"/>
      <c r="AA60" s="17"/>
      <c r="AB60" s="17"/>
    </row>
    <row r="61" spans="3:28" ht="25.8" x14ac:dyDescent="0.5">
      <c r="P61" s="17"/>
      <c r="Q61" s="17"/>
      <c r="R61" s="17"/>
      <c r="S61" s="17"/>
      <c r="T61" s="17"/>
      <c r="U61" s="17"/>
      <c r="V61" s="17"/>
      <c r="W61" s="17"/>
      <c r="X61" s="17"/>
      <c r="Y61" s="17"/>
      <c r="Z61" s="17"/>
      <c r="AA61" s="17"/>
      <c r="AB61" s="17"/>
    </row>
    <row r="62" spans="3: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mergeCells count="1">
    <mergeCell ref="O23:P2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6348-5DDC-4E25-A179-0D34CECB93CB}">
  <dimension ref="B12:AH80"/>
  <sheetViews>
    <sheetView zoomScale="90" zoomScaleNormal="90" workbookViewId="0"/>
  </sheetViews>
  <sheetFormatPr defaultColWidth="9.109375" defaultRowHeight="14.4" x14ac:dyDescent="0.3"/>
  <cols>
    <col min="1" max="3" width="9.109375" style="6"/>
    <col min="4" max="4" width="13.6640625" style="6" customWidth="1"/>
    <col min="5" max="5" width="13.5546875" style="6" bestFit="1" customWidth="1"/>
    <col min="6"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13:34" x14ac:dyDescent="0.3">
      <c r="T17" s="10"/>
      <c r="U17" s="10"/>
      <c r="V17" s="10"/>
      <c r="W17" s="10"/>
      <c r="X17" s="10"/>
      <c r="Y17" s="10"/>
      <c r="Z17" s="10"/>
      <c r="AA17" s="10"/>
      <c r="AB17" s="10"/>
      <c r="AC17" s="10"/>
      <c r="AD17" s="10"/>
      <c r="AE17" s="10"/>
      <c r="AF17" s="10"/>
      <c r="AG17" s="10"/>
      <c r="AH17" s="10"/>
    </row>
    <row r="18" spans="13:34" x14ac:dyDescent="0.3">
      <c r="T18" s="10"/>
      <c r="U18" s="10"/>
      <c r="V18" s="10"/>
      <c r="W18" s="10"/>
      <c r="X18" s="10"/>
      <c r="Y18" s="10"/>
      <c r="Z18" s="10"/>
      <c r="AA18" s="10"/>
      <c r="AB18" s="10"/>
      <c r="AC18" s="10"/>
      <c r="AD18" s="10"/>
      <c r="AE18" s="10"/>
      <c r="AF18" s="10"/>
      <c r="AG18" s="10"/>
      <c r="AH18" s="10"/>
    </row>
    <row r="19" spans="13:34" x14ac:dyDescent="0.3">
      <c r="T19" s="10"/>
      <c r="U19" s="10"/>
      <c r="V19" s="10"/>
      <c r="W19" s="10"/>
      <c r="X19" s="10"/>
      <c r="Y19" s="10"/>
      <c r="Z19" s="10"/>
      <c r="AA19" s="10"/>
      <c r="AB19" s="10"/>
      <c r="AC19" s="10"/>
      <c r="AD19" s="10"/>
      <c r="AE19" s="10"/>
      <c r="AF19" s="10"/>
      <c r="AG19" s="10"/>
      <c r="AH19" s="10"/>
    </row>
    <row r="20" spans="13:34" ht="23.4" x14ac:dyDescent="0.45">
      <c r="Q20" s="11"/>
      <c r="R20" s="12"/>
      <c r="S20" s="12"/>
      <c r="T20" s="13"/>
      <c r="U20" s="13"/>
      <c r="V20" s="10"/>
      <c r="W20" s="10"/>
      <c r="X20" s="10"/>
      <c r="Y20" s="10"/>
      <c r="Z20" s="10"/>
      <c r="AA20" s="10"/>
      <c r="AB20" s="10"/>
      <c r="AC20" s="10"/>
      <c r="AD20" s="10"/>
      <c r="AE20" s="10"/>
      <c r="AF20" s="10"/>
      <c r="AG20" s="10"/>
      <c r="AH20" s="10"/>
    </row>
    <row r="21" spans="13:34" ht="23.4" x14ac:dyDescent="0.45">
      <c r="Q21" s="11"/>
      <c r="R21" s="12"/>
      <c r="S21" s="12"/>
      <c r="T21" s="13"/>
      <c r="U21" s="13"/>
      <c r="V21" s="10"/>
      <c r="W21" s="10"/>
      <c r="X21" s="10"/>
      <c r="Y21" s="10"/>
      <c r="Z21" s="10"/>
      <c r="AA21" s="10"/>
      <c r="AB21" s="10"/>
      <c r="AC21" s="10"/>
      <c r="AD21" s="10"/>
      <c r="AE21" s="10"/>
      <c r="AF21" s="10"/>
      <c r="AG21" s="10"/>
      <c r="AH21" s="10"/>
    </row>
    <row r="22" spans="13:34" ht="26.4" customHeight="1" x14ac:dyDescent="0.45">
      <c r="Q22" s="11"/>
      <c r="R22" s="12"/>
      <c r="S22" s="12"/>
      <c r="T22" s="13"/>
      <c r="U22" s="13"/>
      <c r="W22" s="10"/>
      <c r="X22" s="10"/>
      <c r="Y22" s="10"/>
      <c r="Z22" s="10"/>
      <c r="AA22" s="10"/>
      <c r="AB22" s="10"/>
      <c r="AC22" s="10"/>
      <c r="AD22" s="10"/>
      <c r="AE22" s="10"/>
      <c r="AF22" s="10"/>
      <c r="AG22" s="10"/>
      <c r="AH22" s="10"/>
    </row>
    <row r="23" spans="13:34" ht="28.2" customHeight="1" x14ac:dyDescent="0.45">
      <c r="Q23" s="11"/>
      <c r="R23" s="12"/>
      <c r="S23" s="12"/>
      <c r="T23" s="13"/>
      <c r="U23" s="13"/>
      <c r="W23" s="10"/>
      <c r="X23" s="10"/>
      <c r="Y23" s="10"/>
      <c r="Z23" s="10"/>
      <c r="AA23" s="10"/>
      <c r="AB23" s="10"/>
      <c r="AC23" s="10"/>
      <c r="AD23" s="10"/>
      <c r="AE23" s="10"/>
      <c r="AF23" s="10"/>
      <c r="AG23" s="10"/>
      <c r="AH23" s="10"/>
    </row>
    <row r="24" spans="13:34" ht="23.4" x14ac:dyDescent="0.45">
      <c r="M24" s="14"/>
      <c r="Q24" s="11"/>
      <c r="R24" s="12"/>
      <c r="S24" s="12"/>
      <c r="T24" s="13"/>
      <c r="U24" s="13"/>
      <c r="V24" s="10"/>
      <c r="W24" s="10"/>
      <c r="X24" s="10"/>
      <c r="Y24" s="10"/>
      <c r="Z24" s="10"/>
      <c r="AA24" s="10"/>
      <c r="AB24" s="10"/>
      <c r="AC24" s="10"/>
      <c r="AD24" s="10"/>
      <c r="AE24" s="10"/>
      <c r="AF24" s="10"/>
      <c r="AG24" s="10"/>
      <c r="AH24" s="10"/>
    </row>
    <row r="25" spans="13:34" ht="23.4" x14ac:dyDescent="0.45">
      <c r="Q25" s="12"/>
      <c r="R25" s="12"/>
      <c r="S25" s="12"/>
      <c r="T25" s="13"/>
      <c r="U25" s="13"/>
      <c r="V25" s="10"/>
      <c r="W25" s="10"/>
      <c r="X25" s="10"/>
      <c r="Y25" s="10"/>
      <c r="Z25" s="10"/>
      <c r="AA25" s="10"/>
      <c r="AB25" s="10"/>
      <c r="AC25" s="10"/>
      <c r="AD25" s="10"/>
      <c r="AE25" s="10"/>
      <c r="AF25" s="10"/>
      <c r="AG25" s="10"/>
      <c r="AH25" s="10"/>
    </row>
    <row r="26" spans="13:34" ht="23.4" x14ac:dyDescent="0.45">
      <c r="Q26" s="15"/>
      <c r="R26" s="16"/>
      <c r="S26" s="12"/>
      <c r="T26" s="13"/>
      <c r="U26" s="13"/>
      <c r="V26" s="10"/>
      <c r="W26" s="10"/>
      <c r="X26" s="10"/>
      <c r="Y26" s="10"/>
      <c r="Z26" s="10"/>
      <c r="AA26" s="10"/>
      <c r="AB26" s="10"/>
      <c r="AC26" s="10"/>
      <c r="AD26" s="10"/>
      <c r="AE26" s="10"/>
      <c r="AF26" s="10"/>
      <c r="AG26" s="10"/>
      <c r="AH26" s="10"/>
    </row>
    <row r="27" spans="13:34" ht="23.25" customHeight="1" x14ac:dyDescent="0.45">
      <c r="Q27" s="12"/>
      <c r="R27" s="12"/>
      <c r="S27" s="12"/>
      <c r="T27" s="13"/>
      <c r="U27" s="13"/>
      <c r="W27" s="10"/>
      <c r="X27" s="10"/>
      <c r="Y27" s="10"/>
      <c r="Z27" s="10"/>
      <c r="AA27" s="10"/>
      <c r="AB27" s="10"/>
      <c r="AC27" s="10"/>
      <c r="AD27" s="10"/>
      <c r="AE27" s="10"/>
      <c r="AF27" s="10"/>
      <c r="AG27" s="10"/>
      <c r="AH27" s="10"/>
    </row>
    <row r="28" spans="13:34" ht="23.25" customHeight="1" x14ac:dyDescent="0.45">
      <c r="Q28" s="12"/>
      <c r="R28" s="12"/>
      <c r="S28" s="12"/>
      <c r="T28" s="13"/>
      <c r="U28" s="13"/>
      <c r="W28" s="10"/>
      <c r="X28" s="10"/>
      <c r="Y28" s="10"/>
      <c r="Z28" s="10"/>
      <c r="AA28" s="10"/>
      <c r="AB28" s="10"/>
      <c r="AC28" s="10"/>
      <c r="AD28" s="10"/>
      <c r="AE28" s="10"/>
      <c r="AF28" s="10"/>
      <c r="AG28" s="10"/>
      <c r="AH28" s="10"/>
    </row>
    <row r="29" spans="13:34" x14ac:dyDescent="0.3">
      <c r="T29" s="10"/>
      <c r="U29" s="10"/>
      <c r="V29" s="10"/>
      <c r="W29" s="10"/>
      <c r="X29" s="10"/>
      <c r="Y29" s="10"/>
      <c r="Z29" s="10"/>
      <c r="AA29" s="10"/>
      <c r="AB29" s="10"/>
      <c r="AC29" s="10"/>
      <c r="AD29" s="10"/>
      <c r="AE29" s="10"/>
      <c r="AF29" s="10"/>
      <c r="AG29" s="10"/>
      <c r="AH29" s="10"/>
    </row>
    <row r="30" spans="13:34" x14ac:dyDescent="0.3">
      <c r="T30" s="10"/>
      <c r="U30" s="10"/>
      <c r="V30" s="10"/>
      <c r="W30" s="10"/>
      <c r="X30" s="10"/>
      <c r="Y30" s="10"/>
      <c r="Z30" s="10"/>
      <c r="AA30" s="10"/>
      <c r="AB30" s="10"/>
      <c r="AC30" s="10"/>
      <c r="AD30" s="10"/>
      <c r="AE30" s="10"/>
      <c r="AF30" s="10"/>
      <c r="AG30" s="10"/>
      <c r="AH30" s="10"/>
    </row>
    <row r="31" spans="13:34" x14ac:dyDescent="0.3">
      <c r="T31" s="10"/>
      <c r="U31" s="10"/>
      <c r="V31" s="10"/>
      <c r="W31" s="10"/>
      <c r="X31" s="10"/>
      <c r="Y31" s="10"/>
      <c r="Z31" s="10"/>
      <c r="AA31" s="10"/>
      <c r="AB31" s="10"/>
      <c r="AC31" s="10"/>
      <c r="AD31" s="10"/>
      <c r="AE31" s="10"/>
      <c r="AF31" s="10"/>
      <c r="AG31" s="10"/>
      <c r="AH31" s="10"/>
    </row>
    <row r="32" spans="13:34" x14ac:dyDescent="0.3">
      <c r="T32" s="10"/>
      <c r="U32" s="10"/>
      <c r="V32" s="10"/>
      <c r="W32" s="10"/>
      <c r="X32" s="10"/>
      <c r="Y32" s="10"/>
      <c r="Z32" s="10"/>
      <c r="AA32" s="10"/>
      <c r="AB32" s="10"/>
      <c r="AC32" s="10"/>
      <c r="AD32" s="10"/>
      <c r="AE32" s="10"/>
      <c r="AF32" s="10"/>
      <c r="AG32" s="10"/>
      <c r="AH32" s="10"/>
    </row>
    <row r="33" spans="3:34" x14ac:dyDescent="0.3">
      <c r="T33" s="10"/>
      <c r="U33" s="10"/>
      <c r="V33" s="10"/>
      <c r="W33" s="10"/>
      <c r="X33" s="10"/>
      <c r="Y33" s="10"/>
      <c r="Z33" s="10"/>
      <c r="AA33" s="10"/>
      <c r="AB33" s="10"/>
      <c r="AC33" s="10"/>
      <c r="AD33" s="10"/>
      <c r="AE33" s="10"/>
      <c r="AF33" s="10"/>
      <c r="AG33" s="10"/>
      <c r="AH33" s="10"/>
    </row>
    <row r="34" spans="3:34" ht="15" customHeight="1" x14ac:dyDescent="0.3">
      <c r="T34" s="10"/>
      <c r="U34" s="10"/>
      <c r="V34" s="10"/>
      <c r="W34" s="10"/>
      <c r="X34" s="10"/>
      <c r="Y34" s="10"/>
      <c r="Z34" s="10"/>
      <c r="AA34" s="10"/>
      <c r="AB34" s="10"/>
      <c r="AC34" s="10"/>
      <c r="AD34" s="10"/>
      <c r="AE34" s="10"/>
      <c r="AF34" s="10"/>
      <c r="AG34" s="10"/>
      <c r="AH34" s="10"/>
    </row>
    <row r="35" spans="3:34" ht="15" customHeight="1" x14ac:dyDescent="0.3">
      <c r="T35" s="10"/>
      <c r="U35" s="10"/>
      <c r="V35" s="10"/>
      <c r="W35" s="10"/>
      <c r="X35" s="10"/>
      <c r="Y35" s="10"/>
      <c r="Z35" s="10"/>
      <c r="AA35" s="10"/>
      <c r="AB35" s="10"/>
      <c r="AC35" s="10"/>
      <c r="AD35" s="10"/>
      <c r="AE35" s="10"/>
      <c r="AF35" s="10"/>
      <c r="AG35" s="10"/>
      <c r="AH35" s="10"/>
    </row>
    <row r="36" spans="3:34" ht="15" customHeight="1" x14ac:dyDescent="0.3">
      <c r="T36" s="10"/>
      <c r="U36" s="10"/>
      <c r="V36" s="10"/>
      <c r="W36" s="10"/>
      <c r="X36" s="10"/>
      <c r="Y36" s="10"/>
      <c r="Z36" s="10"/>
      <c r="AA36" s="10"/>
      <c r="AB36" s="10"/>
      <c r="AC36" s="10"/>
      <c r="AD36" s="10"/>
      <c r="AE36" s="10"/>
      <c r="AF36" s="10"/>
      <c r="AG36" s="10"/>
      <c r="AH36" s="10"/>
    </row>
    <row r="37" spans="3:34" x14ac:dyDescent="0.3">
      <c r="T37" s="10"/>
      <c r="U37" s="10"/>
      <c r="V37" s="10"/>
      <c r="W37" s="10"/>
      <c r="X37" s="10"/>
      <c r="Y37" s="10"/>
      <c r="Z37" s="10"/>
      <c r="AA37" s="10"/>
      <c r="AB37" s="10"/>
      <c r="AC37" s="10"/>
      <c r="AD37" s="10"/>
      <c r="AE37" s="10"/>
      <c r="AF37" s="10"/>
      <c r="AG37" s="10"/>
      <c r="AH37" s="10"/>
    </row>
    <row r="38" spans="3:34" x14ac:dyDescent="0.3">
      <c r="W38" s="10"/>
      <c r="X38" s="10"/>
      <c r="Y38" s="10"/>
      <c r="Z38" s="10"/>
    </row>
    <row r="40" spans="3:34" ht="25.8" x14ac:dyDescent="0.5">
      <c r="P40" s="17"/>
      <c r="Q40" s="17"/>
      <c r="R40" s="17"/>
      <c r="S40" s="17"/>
      <c r="T40" s="17"/>
      <c r="U40" s="17"/>
      <c r="V40" s="17"/>
      <c r="W40" s="17"/>
      <c r="X40" s="17"/>
      <c r="Y40" s="17"/>
      <c r="Z40" s="17"/>
      <c r="AA40" s="17"/>
      <c r="AB40" s="17"/>
    </row>
    <row r="41" spans="3:34" ht="25.8" x14ac:dyDescent="0.5">
      <c r="P41" s="17"/>
      <c r="Q41" s="17"/>
      <c r="R41" s="17"/>
      <c r="S41" s="17"/>
      <c r="T41" s="17"/>
      <c r="U41" s="17"/>
      <c r="V41" s="17"/>
      <c r="W41" s="17"/>
      <c r="X41" s="17"/>
      <c r="Y41" s="17"/>
      <c r="Z41" s="17"/>
      <c r="AA41" s="17"/>
      <c r="AB41" s="17"/>
    </row>
    <row r="42" spans="3:34" ht="25.8" x14ac:dyDescent="0.5">
      <c r="P42" s="17"/>
      <c r="Q42" s="17"/>
      <c r="R42" s="17"/>
      <c r="S42" s="17"/>
      <c r="T42" s="17"/>
      <c r="U42" s="17"/>
      <c r="V42" s="17"/>
      <c r="W42" s="17"/>
      <c r="X42" s="17"/>
      <c r="Y42" s="17"/>
      <c r="Z42" s="17"/>
      <c r="AA42" s="17"/>
      <c r="AB42" s="17"/>
    </row>
    <row r="43" spans="3:34" ht="25.8" x14ac:dyDescent="0.5">
      <c r="C43" s="100" t="s">
        <v>49</v>
      </c>
      <c r="D43" s="100" t="s">
        <v>50</v>
      </c>
      <c r="P43" s="17"/>
      <c r="Q43" s="17"/>
      <c r="R43" s="17"/>
      <c r="S43" s="17"/>
      <c r="T43" s="17"/>
      <c r="U43" s="17"/>
      <c r="V43" s="17"/>
      <c r="W43" s="17"/>
      <c r="X43" s="17"/>
      <c r="Y43" s="17"/>
      <c r="Z43" s="17"/>
      <c r="AA43" s="17"/>
      <c r="AB43" s="17"/>
    </row>
    <row r="44" spans="3:34" ht="25.8" x14ac:dyDescent="0.5">
      <c r="C44" s="100">
        <v>1</v>
      </c>
      <c r="D44" s="101">
        <v>23.1</v>
      </c>
      <c r="P44" s="17"/>
      <c r="Q44" s="17"/>
      <c r="R44" s="17"/>
      <c r="S44" s="17"/>
      <c r="T44" s="17"/>
      <c r="U44" s="17"/>
      <c r="V44" s="17"/>
      <c r="W44" s="17"/>
      <c r="X44" s="17"/>
      <c r="Y44" s="17"/>
      <c r="Z44" s="17"/>
      <c r="AA44" s="17"/>
      <c r="AB44" s="17"/>
    </row>
    <row r="45" spans="3:34" ht="25.8" x14ac:dyDescent="0.5">
      <c r="C45" s="100">
        <v>2</v>
      </c>
      <c r="D45" s="101">
        <v>21.3</v>
      </c>
      <c r="P45" s="17"/>
      <c r="Q45" s="17"/>
      <c r="R45" s="17"/>
      <c r="S45" s="17"/>
      <c r="T45" s="17"/>
      <c r="U45" s="17"/>
      <c r="V45" s="17"/>
      <c r="W45" s="17"/>
      <c r="X45" s="17"/>
      <c r="Y45" s="17"/>
      <c r="Z45" s="17"/>
      <c r="AA45" s="17"/>
      <c r="AB45" s="17"/>
    </row>
    <row r="46" spans="3:34" ht="25.8" x14ac:dyDescent="0.5">
      <c r="C46" s="100">
        <v>3</v>
      </c>
      <c r="D46" s="101">
        <v>27.4</v>
      </c>
      <c r="P46" s="17"/>
      <c r="Q46" s="17"/>
      <c r="R46" s="17"/>
      <c r="S46" s="17"/>
      <c r="T46" s="17"/>
      <c r="U46" s="17"/>
      <c r="V46" s="17"/>
      <c r="W46" s="17"/>
      <c r="X46" s="17"/>
      <c r="Y46" s="17"/>
      <c r="Z46" s="17"/>
      <c r="AA46" s="17"/>
      <c r="AB46" s="17"/>
    </row>
    <row r="47" spans="3:34" ht="25.8" x14ac:dyDescent="0.5">
      <c r="C47" s="100">
        <v>4</v>
      </c>
      <c r="D47" s="101">
        <v>34.6</v>
      </c>
      <c r="P47" s="17"/>
      <c r="Q47" s="17"/>
      <c r="R47" s="17"/>
      <c r="S47" s="17"/>
      <c r="T47" s="17"/>
      <c r="U47" s="17"/>
      <c r="V47" s="17"/>
      <c r="W47" s="17"/>
      <c r="X47" s="17"/>
      <c r="Y47" s="17"/>
      <c r="Z47" s="17"/>
      <c r="AA47" s="17"/>
      <c r="AB47" s="17"/>
    </row>
    <row r="48" spans="3:34" ht="25.8" x14ac:dyDescent="0.5">
      <c r="C48" s="100">
        <v>5</v>
      </c>
      <c r="D48" s="101">
        <v>33.799999999999997</v>
      </c>
      <c r="P48" s="17"/>
      <c r="Q48" s="17"/>
      <c r="R48" s="17"/>
      <c r="S48" s="17"/>
      <c r="T48" s="17"/>
      <c r="U48" s="17"/>
      <c r="V48" s="17"/>
      <c r="W48" s="17"/>
      <c r="X48" s="17"/>
      <c r="Y48" s="17"/>
      <c r="Z48" s="17"/>
      <c r="AA48" s="17"/>
      <c r="AB48" s="17"/>
    </row>
    <row r="49" spans="3:28" ht="25.8" x14ac:dyDescent="0.5">
      <c r="C49" s="100">
        <v>6</v>
      </c>
      <c r="D49" s="101">
        <v>43.2</v>
      </c>
      <c r="P49" s="17"/>
      <c r="Q49" s="17"/>
      <c r="R49" s="17"/>
      <c r="S49" s="17"/>
      <c r="T49" s="17"/>
      <c r="U49" s="17"/>
      <c r="V49" s="17"/>
      <c r="W49" s="17"/>
      <c r="X49" s="17"/>
      <c r="Y49" s="17"/>
      <c r="Z49" s="17"/>
      <c r="AA49" s="17"/>
      <c r="AB49" s="17"/>
    </row>
    <row r="50" spans="3:28" ht="25.8" x14ac:dyDescent="0.5">
      <c r="C50" s="100">
        <v>7</v>
      </c>
      <c r="D50" s="101">
        <v>59.5</v>
      </c>
      <c r="P50" s="17"/>
      <c r="Q50" s="17"/>
      <c r="R50" s="17"/>
      <c r="S50" s="17"/>
      <c r="T50" s="17"/>
      <c r="U50" s="17"/>
      <c r="V50" s="17"/>
      <c r="W50" s="17"/>
      <c r="X50" s="17"/>
      <c r="Y50" s="17"/>
      <c r="Z50" s="17"/>
      <c r="AA50" s="17"/>
      <c r="AB50" s="17"/>
    </row>
    <row r="51" spans="3:28" ht="25.8" x14ac:dyDescent="0.5">
      <c r="C51" s="100">
        <v>8</v>
      </c>
      <c r="D51" s="101">
        <v>64.400000000000006</v>
      </c>
      <c r="P51" s="17"/>
      <c r="Q51" s="17"/>
      <c r="R51" s="17"/>
      <c r="S51" s="17"/>
      <c r="T51" s="17"/>
      <c r="U51" s="17"/>
      <c r="V51" s="17"/>
      <c r="W51" s="17"/>
      <c r="X51" s="17"/>
      <c r="Y51" s="17"/>
      <c r="Z51" s="17"/>
      <c r="AA51" s="17"/>
      <c r="AB51" s="17"/>
    </row>
    <row r="52" spans="3:28" ht="25.8" x14ac:dyDescent="0.5">
      <c r="C52" s="100">
        <v>9</v>
      </c>
      <c r="D52" s="101">
        <v>74.2</v>
      </c>
      <c r="P52" s="17"/>
      <c r="Q52" s="17"/>
      <c r="R52" s="17"/>
      <c r="S52" s="17"/>
      <c r="T52" s="17"/>
      <c r="U52" s="17"/>
      <c r="V52" s="17"/>
      <c r="W52" s="17"/>
      <c r="X52" s="17"/>
      <c r="Y52" s="17"/>
      <c r="Z52" s="17"/>
      <c r="AA52" s="17"/>
      <c r="AB52" s="17"/>
    </row>
    <row r="53" spans="3:28" ht="25.8" x14ac:dyDescent="0.5">
      <c r="C53" s="100">
        <v>10</v>
      </c>
      <c r="D53" s="101">
        <v>99.3</v>
      </c>
      <c r="P53" s="17"/>
      <c r="Q53" s="17"/>
      <c r="R53" s="17"/>
      <c r="S53" s="17"/>
      <c r="T53" s="17"/>
      <c r="U53" s="17"/>
      <c r="V53" s="17"/>
      <c r="W53" s="17"/>
      <c r="X53" s="17"/>
      <c r="Y53" s="17"/>
      <c r="Z53" s="17"/>
      <c r="AA53" s="17"/>
      <c r="AB53" s="17"/>
    </row>
    <row r="54" spans="3:28" ht="25.8" x14ac:dyDescent="0.5">
      <c r="P54" s="17"/>
      <c r="Q54" s="17"/>
      <c r="R54" s="17"/>
      <c r="S54" s="17"/>
      <c r="T54" s="17"/>
      <c r="U54" s="17"/>
      <c r="V54" s="17"/>
      <c r="W54" s="17"/>
      <c r="X54" s="17"/>
      <c r="Y54" s="17"/>
      <c r="Z54" s="17"/>
      <c r="AA54" s="17"/>
      <c r="AB54" s="17"/>
    </row>
    <row r="55" spans="3:28" ht="25.8" x14ac:dyDescent="0.5">
      <c r="P55" s="17"/>
      <c r="Q55" s="17"/>
      <c r="R55" s="17"/>
      <c r="S55" s="17"/>
      <c r="T55" s="17"/>
      <c r="U55" s="17"/>
      <c r="V55" s="17"/>
      <c r="W55" s="17"/>
      <c r="X55" s="17"/>
      <c r="Y55" s="17"/>
      <c r="Z55" s="17"/>
      <c r="AA55" s="17"/>
      <c r="AB55" s="17"/>
    </row>
    <row r="56" spans="3:28" ht="25.8" x14ac:dyDescent="0.5">
      <c r="P56" s="17"/>
      <c r="Q56" s="9"/>
      <c r="R56" s="9"/>
      <c r="S56" s="9"/>
      <c r="T56" s="17"/>
      <c r="U56" s="17"/>
      <c r="V56" s="17"/>
      <c r="W56" s="17"/>
      <c r="X56" s="17"/>
      <c r="Y56" s="17"/>
      <c r="Z56" s="17"/>
      <c r="AA56" s="17"/>
      <c r="AB56" s="17"/>
    </row>
    <row r="57" spans="3:28" ht="25.8" x14ac:dyDescent="0.5">
      <c r="P57" s="17"/>
      <c r="Q57" s="9"/>
      <c r="R57" s="18"/>
      <c r="S57" s="9"/>
      <c r="T57" s="17"/>
      <c r="U57" s="17"/>
      <c r="V57" s="17"/>
      <c r="W57" s="17"/>
      <c r="X57" s="17"/>
      <c r="Y57" s="17"/>
      <c r="Z57" s="17"/>
      <c r="AA57" s="17"/>
      <c r="AB57" s="17"/>
    </row>
    <row r="58" spans="3:28" ht="25.8" x14ac:dyDescent="0.5">
      <c r="P58" s="17"/>
      <c r="Q58" s="9"/>
      <c r="R58" s="18"/>
      <c r="S58" s="9"/>
      <c r="T58" s="17"/>
      <c r="U58" s="17"/>
      <c r="V58" s="17"/>
      <c r="W58" s="17"/>
      <c r="X58" s="17"/>
      <c r="Y58" s="17"/>
      <c r="Z58" s="17"/>
      <c r="AA58" s="17"/>
      <c r="AB58" s="17"/>
    </row>
    <row r="59" spans="3:28" ht="25.8" x14ac:dyDescent="0.5">
      <c r="P59" s="17"/>
      <c r="Q59" s="17"/>
      <c r="R59" s="17"/>
      <c r="S59" s="17"/>
      <c r="T59" s="17"/>
      <c r="U59" s="17"/>
      <c r="V59" s="17"/>
      <c r="W59" s="17"/>
      <c r="X59" s="17"/>
      <c r="Y59" s="17"/>
      <c r="Z59" s="17"/>
      <c r="AA59" s="17"/>
      <c r="AB59" s="17"/>
    </row>
    <row r="60" spans="3:28" ht="25.8" x14ac:dyDescent="0.5">
      <c r="P60" s="17"/>
      <c r="Q60" s="17"/>
      <c r="R60" s="17"/>
      <c r="S60" s="17"/>
      <c r="T60" s="17"/>
      <c r="U60" s="17"/>
      <c r="V60" s="17"/>
      <c r="W60" s="17"/>
      <c r="X60" s="17"/>
      <c r="Y60" s="17"/>
      <c r="Z60" s="17"/>
      <c r="AA60" s="17"/>
      <c r="AB60" s="17"/>
    </row>
    <row r="61" spans="3:28" ht="25.8" x14ac:dyDescent="0.5">
      <c r="P61" s="17"/>
      <c r="Q61" s="17"/>
      <c r="R61" s="17"/>
      <c r="S61" s="17"/>
      <c r="T61" s="17"/>
      <c r="U61" s="17"/>
      <c r="V61" s="17"/>
      <c r="W61" s="17"/>
      <c r="X61" s="17"/>
      <c r="Y61" s="17"/>
      <c r="Z61" s="17"/>
      <c r="AA61" s="17"/>
      <c r="AB61" s="17"/>
    </row>
    <row r="62" spans="3: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B301-D136-496F-9532-BCCD75301822}">
  <dimension ref="B12:AH78"/>
  <sheetViews>
    <sheetView zoomScale="70" zoomScaleNormal="70" workbookViewId="0">
      <selection activeCell="S24" sqref="S24"/>
    </sheetView>
  </sheetViews>
  <sheetFormatPr defaultColWidth="9.109375" defaultRowHeight="14.4" x14ac:dyDescent="0.3"/>
  <cols>
    <col min="1" max="4" width="9.109375" style="6"/>
    <col min="5" max="5" width="18.5546875" style="6" customWidth="1"/>
    <col min="6" max="6" width="17.33203125" style="6" customWidth="1"/>
    <col min="7" max="7" width="28" style="6" customWidth="1"/>
    <col min="8" max="8" width="17.88671875" style="6" customWidth="1"/>
    <col min="9" max="9" width="9.109375" style="6"/>
    <col min="10" max="10" width="21.44140625" style="6" customWidth="1"/>
    <col min="11" max="11" width="23.332031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5:34" ht="105.6" customHeight="1" x14ac:dyDescent="0.3">
      <c r="E17" s="105" t="s">
        <v>81</v>
      </c>
      <c r="F17" s="106" t="s">
        <v>82</v>
      </c>
      <c r="G17" s="105" t="s">
        <v>84</v>
      </c>
      <c r="H17" s="105" t="s">
        <v>83</v>
      </c>
      <c r="J17" s="108" t="s">
        <v>83</v>
      </c>
      <c r="T17" s="10"/>
      <c r="U17" s="10"/>
      <c r="V17" s="10"/>
      <c r="W17" s="10"/>
      <c r="X17" s="10"/>
      <c r="Y17" s="10"/>
      <c r="Z17" s="10"/>
      <c r="AA17" s="10"/>
      <c r="AB17" s="10"/>
      <c r="AC17" s="10"/>
      <c r="AD17" s="10"/>
      <c r="AE17" s="10"/>
      <c r="AF17" s="10"/>
      <c r="AG17" s="10"/>
      <c r="AH17" s="10"/>
    </row>
    <row r="18" spans="5:34" ht="25.8" x14ac:dyDescent="0.45">
      <c r="E18" s="107">
        <v>43</v>
      </c>
      <c r="F18" s="106">
        <v>0.1</v>
      </c>
      <c r="G18" s="106">
        <v>0.1</v>
      </c>
      <c r="H18" s="106" t="s">
        <v>86</v>
      </c>
      <c r="J18" s="112">
        <v>43</v>
      </c>
      <c r="Q18" s="11"/>
      <c r="R18" s="12"/>
      <c r="S18" s="12"/>
      <c r="T18" s="13"/>
      <c r="U18" s="13"/>
      <c r="V18" s="10"/>
      <c r="W18" s="10"/>
      <c r="X18" s="10"/>
      <c r="Y18" s="10"/>
      <c r="Z18" s="10"/>
      <c r="AA18" s="10"/>
      <c r="AB18" s="10"/>
      <c r="AC18" s="10"/>
      <c r="AD18" s="10"/>
      <c r="AE18" s="10"/>
      <c r="AF18" s="10"/>
      <c r="AG18" s="10"/>
      <c r="AH18" s="10"/>
    </row>
    <row r="19" spans="5:34" ht="25.8" x14ac:dyDescent="0.45">
      <c r="E19" s="107">
        <v>44</v>
      </c>
      <c r="F19" s="106">
        <v>0.2</v>
      </c>
      <c r="G19" s="106">
        <f>G18+F19</f>
        <v>0.30000000000000004</v>
      </c>
      <c r="H19" s="106" t="s">
        <v>87</v>
      </c>
      <c r="J19" s="112">
        <v>44</v>
      </c>
      <c r="Q19" s="11"/>
      <c r="R19" s="12"/>
      <c r="S19" s="12"/>
      <c r="T19" s="13"/>
      <c r="U19" s="13"/>
      <c r="V19" s="10"/>
      <c r="W19" s="10"/>
      <c r="X19" s="10"/>
      <c r="Y19" s="10"/>
      <c r="Z19" s="10"/>
      <c r="AA19" s="10"/>
      <c r="AB19" s="10"/>
      <c r="AC19" s="10"/>
      <c r="AD19" s="10"/>
      <c r="AE19" s="10"/>
      <c r="AF19" s="10"/>
      <c r="AG19" s="10"/>
      <c r="AH19" s="10"/>
    </row>
    <row r="20" spans="5:34" ht="23.25" customHeight="1" x14ac:dyDescent="0.45">
      <c r="E20" s="107">
        <v>45</v>
      </c>
      <c r="F20" s="106">
        <v>0.4</v>
      </c>
      <c r="G20" s="106">
        <f>G19+F20</f>
        <v>0.70000000000000007</v>
      </c>
      <c r="H20" s="106" t="s">
        <v>88</v>
      </c>
      <c r="J20" s="112">
        <v>45</v>
      </c>
      <c r="Q20" s="11"/>
      <c r="R20" s="12"/>
      <c r="S20" s="12"/>
      <c r="T20" s="13"/>
      <c r="U20" s="13"/>
      <c r="W20" s="10"/>
      <c r="X20" s="10"/>
      <c r="Y20" s="10"/>
      <c r="Z20" s="10"/>
      <c r="AA20" s="10"/>
      <c r="AB20" s="10"/>
      <c r="AC20" s="10"/>
      <c r="AD20" s="10"/>
      <c r="AE20" s="10"/>
      <c r="AF20" s="10"/>
      <c r="AG20" s="10"/>
      <c r="AH20" s="10"/>
    </row>
    <row r="21" spans="5:34" ht="23.25" customHeight="1" x14ac:dyDescent="0.45">
      <c r="E21" s="107">
        <v>46</v>
      </c>
      <c r="F21" s="106">
        <v>0.2</v>
      </c>
      <c r="G21" s="106">
        <f>G20+F21</f>
        <v>0.90000000000000013</v>
      </c>
      <c r="H21" s="106" t="s">
        <v>89</v>
      </c>
      <c r="J21" s="112">
        <v>44</v>
      </c>
      <c r="Q21" s="11"/>
      <c r="R21" s="12"/>
      <c r="S21" s="12"/>
      <c r="T21" s="13"/>
      <c r="U21" s="13"/>
      <c r="W21" s="10"/>
      <c r="X21" s="10"/>
      <c r="Y21" s="10"/>
      <c r="Z21" s="10"/>
      <c r="AA21" s="10"/>
      <c r="AB21" s="10"/>
      <c r="AC21" s="10"/>
      <c r="AD21" s="10"/>
      <c r="AE21" s="10"/>
      <c r="AF21" s="10"/>
      <c r="AG21" s="10"/>
      <c r="AH21" s="10"/>
    </row>
    <row r="22" spans="5:34" ht="25.8" x14ac:dyDescent="0.45">
      <c r="E22" s="107">
        <v>47</v>
      </c>
      <c r="F22" s="106">
        <v>0.1</v>
      </c>
      <c r="G22" s="106">
        <f>G21+F22</f>
        <v>1.0000000000000002</v>
      </c>
      <c r="H22" s="106" t="s">
        <v>90</v>
      </c>
      <c r="J22" s="113">
        <v>47</v>
      </c>
      <c r="M22" s="14"/>
      <c r="Q22" s="11"/>
      <c r="R22" s="12"/>
      <c r="S22" s="12"/>
      <c r="T22" s="13"/>
      <c r="U22" s="13"/>
      <c r="V22" s="10"/>
      <c r="W22" s="10"/>
      <c r="X22" s="10"/>
      <c r="Y22" s="10"/>
      <c r="Z22" s="10"/>
      <c r="AA22" s="10"/>
      <c r="AB22" s="10"/>
      <c r="AC22" s="10"/>
      <c r="AD22" s="10"/>
      <c r="AE22" s="10"/>
      <c r="AF22" s="10"/>
      <c r="AG22" s="10"/>
      <c r="AH22" s="10"/>
    </row>
    <row r="23" spans="5:34" ht="28.8" x14ac:dyDescent="0.55000000000000004">
      <c r="J23" s="114">
        <f>J18+J19+J20+J21+J22</f>
        <v>223</v>
      </c>
      <c r="K23" s="111">
        <f>J23/5</f>
        <v>44.6</v>
      </c>
      <c r="Q23" s="12"/>
      <c r="R23" s="12"/>
      <c r="S23" s="12"/>
      <c r="T23" s="13"/>
      <c r="U23" s="13"/>
      <c r="V23" s="10"/>
      <c r="W23" s="10"/>
      <c r="X23" s="10"/>
      <c r="Y23" s="10"/>
      <c r="Z23" s="10"/>
      <c r="AA23" s="10"/>
      <c r="AB23" s="10"/>
      <c r="AC23" s="10"/>
      <c r="AD23" s="10"/>
      <c r="AE23" s="10"/>
      <c r="AF23" s="10"/>
      <c r="AG23" s="10"/>
      <c r="AH23" s="10"/>
    </row>
    <row r="24" spans="5:34" ht="48" x14ac:dyDescent="0.45">
      <c r="E24" s="109" t="s">
        <v>85</v>
      </c>
      <c r="Q24" s="15"/>
      <c r="R24" s="16"/>
      <c r="S24" s="12"/>
      <c r="T24" s="13"/>
      <c r="U24" s="13"/>
      <c r="V24" s="10"/>
      <c r="W24" s="10"/>
      <c r="X24" s="10"/>
      <c r="Y24" s="10"/>
      <c r="Z24" s="10"/>
      <c r="AA24" s="10"/>
      <c r="AB24" s="10"/>
      <c r="AC24" s="10"/>
      <c r="AD24" s="10"/>
      <c r="AE24" s="10"/>
      <c r="AF24" s="10"/>
      <c r="AG24" s="10"/>
      <c r="AH24" s="10"/>
    </row>
    <row r="25" spans="5:34" ht="23.25" customHeight="1" x14ac:dyDescent="0.45">
      <c r="E25" s="110">
        <v>12</v>
      </c>
      <c r="Q25" s="12"/>
      <c r="R25" s="12"/>
      <c r="S25" s="12"/>
      <c r="T25" s="13"/>
      <c r="U25" s="13"/>
      <c r="W25" s="10"/>
      <c r="X25" s="10"/>
      <c r="Y25" s="10"/>
      <c r="Z25" s="10"/>
      <c r="AA25" s="10"/>
      <c r="AB25" s="10"/>
      <c r="AC25" s="10"/>
      <c r="AD25" s="10"/>
      <c r="AE25" s="10"/>
      <c r="AF25" s="10"/>
      <c r="AG25" s="10"/>
      <c r="AH25" s="10"/>
    </row>
    <row r="26" spans="5:34" ht="23.25" customHeight="1" x14ac:dyDescent="0.45">
      <c r="E26" s="110">
        <v>37</v>
      </c>
      <c r="Q26" s="12"/>
      <c r="R26" s="12"/>
      <c r="S26" s="12"/>
      <c r="T26" s="13"/>
      <c r="U26" s="13"/>
      <c r="W26" s="10"/>
      <c r="X26" s="10"/>
      <c r="Y26" s="10"/>
      <c r="Z26" s="10"/>
      <c r="AA26" s="10"/>
      <c r="AB26" s="10"/>
      <c r="AC26" s="10"/>
      <c r="AD26" s="10"/>
      <c r="AE26" s="10"/>
      <c r="AF26" s="10"/>
      <c r="AG26" s="10"/>
      <c r="AH26" s="10"/>
    </row>
    <row r="27" spans="5:34" ht="26.4" customHeight="1" x14ac:dyDescent="0.3">
      <c r="E27" s="110">
        <v>92</v>
      </c>
      <c r="T27" s="10"/>
      <c r="U27" s="10"/>
      <c r="V27" s="10"/>
      <c r="W27" s="10"/>
      <c r="X27" s="10"/>
      <c r="Y27" s="10"/>
      <c r="Z27" s="10"/>
      <c r="AA27" s="10"/>
      <c r="AB27" s="10"/>
      <c r="AC27" s="10"/>
      <c r="AD27" s="10"/>
      <c r="AE27" s="10"/>
      <c r="AF27" s="10"/>
      <c r="AG27" s="10"/>
      <c r="AH27" s="10"/>
    </row>
    <row r="28" spans="5:34" ht="26.4" customHeight="1" x14ac:dyDescent="0.3">
      <c r="E28" s="110">
        <v>8</v>
      </c>
      <c r="T28" s="10"/>
      <c r="U28" s="10"/>
      <c r="V28" s="10"/>
      <c r="W28" s="10"/>
      <c r="X28" s="10"/>
      <c r="Y28" s="10"/>
      <c r="Z28" s="10"/>
      <c r="AA28" s="10"/>
      <c r="AB28" s="10"/>
      <c r="AC28" s="10"/>
      <c r="AD28" s="10"/>
      <c r="AE28" s="10"/>
      <c r="AF28" s="10"/>
      <c r="AG28" s="10"/>
      <c r="AH28" s="10"/>
    </row>
    <row r="29" spans="5:34" ht="25.95" customHeight="1" x14ac:dyDescent="0.3">
      <c r="E29" s="110">
        <v>27</v>
      </c>
      <c r="T29" s="10"/>
      <c r="U29" s="10"/>
      <c r="V29" s="10"/>
      <c r="W29" s="10"/>
      <c r="X29" s="10"/>
      <c r="Y29" s="10"/>
      <c r="Z29" s="10"/>
      <c r="AA29" s="10"/>
      <c r="AB29" s="10"/>
      <c r="AC29" s="10"/>
      <c r="AD29" s="10"/>
      <c r="AE29" s="10"/>
      <c r="AF29" s="10"/>
      <c r="AG29" s="10"/>
      <c r="AH29" s="10"/>
    </row>
    <row r="30" spans="5:34" ht="25.95" customHeight="1" x14ac:dyDescent="0.3">
      <c r="T30" s="10"/>
      <c r="U30" s="10"/>
      <c r="V30" s="10"/>
      <c r="W30" s="10"/>
      <c r="X30" s="10"/>
      <c r="Y30" s="10"/>
      <c r="Z30" s="10"/>
      <c r="AA30" s="10"/>
      <c r="AB30" s="10"/>
      <c r="AC30" s="10"/>
      <c r="AD30" s="10"/>
      <c r="AE30" s="10"/>
      <c r="AF30" s="10"/>
      <c r="AG30" s="10"/>
      <c r="AH30" s="10"/>
    </row>
    <row r="31" spans="5:34" ht="24.6" customHeight="1" x14ac:dyDescent="0.3">
      <c r="T31" s="10"/>
      <c r="U31" s="10"/>
      <c r="V31" s="10"/>
      <c r="W31" s="10"/>
      <c r="X31" s="10"/>
      <c r="Y31" s="10"/>
      <c r="Z31" s="10"/>
      <c r="AA31" s="10"/>
      <c r="AB31" s="10"/>
      <c r="AC31" s="10"/>
      <c r="AD31" s="10"/>
      <c r="AE31" s="10"/>
      <c r="AF31" s="10"/>
      <c r="AG31" s="10"/>
      <c r="AH31" s="10"/>
    </row>
    <row r="32" spans="5:34" ht="15" customHeight="1" x14ac:dyDescent="0.3">
      <c r="T32" s="10"/>
      <c r="U32" s="10"/>
      <c r="V32" s="10"/>
      <c r="W32" s="10"/>
      <c r="X32" s="10"/>
      <c r="Y32" s="10"/>
      <c r="Z32" s="10"/>
      <c r="AA32" s="10"/>
      <c r="AB32" s="10"/>
      <c r="AC32" s="10"/>
      <c r="AD32" s="10"/>
      <c r="AE32" s="10"/>
      <c r="AF32" s="10"/>
      <c r="AG32" s="10"/>
      <c r="AH32" s="10"/>
    </row>
    <row r="33" spans="16:34" ht="15" customHeight="1" x14ac:dyDescent="0.3">
      <c r="T33" s="10"/>
      <c r="U33" s="10"/>
      <c r="V33" s="10"/>
      <c r="W33" s="10"/>
      <c r="X33" s="10"/>
      <c r="Y33" s="10"/>
      <c r="Z33" s="10"/>
      <c r="AA33" s="10"/>
      <c r="AB33" s="10"/>
      <c r="AC33" s="10"/>
      <c r="AD33" s="10"/>
      <c r="AE33" s="10"/>
      <c r="AF33" s="10"/>
      <c r="AG33" s="10"/>
      <c r="AH33" s="10"/>
    </row>
    <row r="34" spans="16:34" ht="15" customHeight="1" x14ac:dyDescent="0.3">
      <c r="T34" s="10"/>
      <c r="U34" s="10"/>
      <c r="V34" s="10"/>
      <c r="W34" s="10"/>
      <c r="X34" s="10"/>
      <c r="Y34" s="10"/>
      <c r="Z34" s="10"/>
      <c r="AA34" s="10"/>
      <c r="AB34" s="10"/>
      <c r="AC34" s="10"/>
      <c r="AD34" s="10"/>
      <c r="AE34" s="10"/>
      <c r="AF34" s="10"/>
      <c r="AG34" s="10"/>
      <c r="AH34" s="10"/>
    </row>
    <row r="35" spans="16:34" x14ac:dyDescent="0.3">
      <c r="T35" s="10"/>
      <c r="U35" s="10"/>
      <c r="V35" s="10"/>
      <c r="W35" s="10"/>
      <c r="X35" s="10"/>
      <c r="Y35" s="10"/>
      <c r="Z35" s="10"/>
      <c r="AA35" s="10"/>
      <c r="AB35" s="10"/>
      <c r="AC35" s="10"/>
      <c r="AD35" s="10"/>
      <c r="AE35" s="10"/>
      <c r="AF35" s="10"/>
      <c r="AG35" s="10"/>
      <c r="AH35" s="10"/>
    </row>
    <row r="36" spans="16:34" x14ac:dyDescent="0.3">
      <c r="W36" s="10"/>
      <c r="X36" s="10"/>
      <c r="Y36" s="10"/>
      <c r="Z36" s="10"/>
    </row>
    <row r="38" spans="16:34" ht="25.8" x14ac:dyDescent="0.5">
      <c r="P38" s="17"/>
      <c r="Q38" s="17"/>
      <c r="R38" s="17"/>
      <c r="S38" s="17"/>
      <c r="T38" s="17"/>
      <c r="U38" s="17"/>
      <c r="V38" s="17"/>
      <c r="W38" s="17"/>
      <c r="X38" s="17"/>
      <c r="Y38" s="17"/>
      <c r="Z38" s="17"/>
      <c r="AA38" s="17"/>
      <c r="AB38" s="17"/>
    </row>
    <row r="39" spans="16:34" ht="25.8" x14ac:dyDescent="0.5">
      <c r="P39" s="17"/>
      <c r="Q39" s="17"/>
      <c r="R39" s="17"/>
      <c r="S39" s="17"/>
      <c r="T39" s="17"/>
      <c r="U39" s="17"/>
      <c r="V39" s="17"/>
      <c r="W39" s="17"/>
      <c r="X39" s="17"/>
      <c r="Y39" s="17"/>
      <c r="Z39" s="17"/>
      <c r="AA39" s="17"/>
      <c r="AB39" s="17"/>
    </row>
    <row r="40" spans="16:34" ht="25.8" x14ac:dyDescent="0.5">
      <c r="P40" s="17"/>
      <c r="Q40" s="17"/>
      <c r="R40" s="17"/>
      <c r="S40" s="17"/>
      <c r="T40" s="17"/>
      <c r="U40" s="17"/>
      <c r="V40" s="17"/>
      <c r="W40" s="17"/>
      <c r="X40" s="17"/>
      <c r="Y40" s="17"/>
      <c r="Z40" s="17"/>
      <c r="AA40" s="17"/>
      <c r="AB40" s="17"/>
    </row>
    <row r="41" spans="16:34" ht="25.8" x14ac:dyDescent="0.5">
      <c r="P41" s="17"/>
      <c r="Q41" s="17"/>
      <c r="R41" s="17"/>
      <c r="S41" s="17"/>
      <c r="T41" s="17"/>
      <c r="U41" s="17"/>
      <c r="V41" s="17"/>
      <c r="W41" s="17"/>
      <c r="X41" s="17"/>
      <c r="Y41" s="17"/>
      <c r="Z41" s="17"/>
      <c r="AA41" s="17"/>
      <c r="AB41" s="17"/>
    </row>
    <row r="42" spans="16:34" ht="25.8" x14ac:dyDescent="0.5">
      <c r="P42" s="17"/>
      <c r="Q42" s="17"/>
      <c r="R42" s="17"/>
      <c r="S42" s="17"/>
      <c r="T42" s="17"/>
      <c r="U42" s="17"/>
      <c r="V42" s="17"/>
      <c r="W42" s="17"/>
      <c r="X42" s="17"/>
      <c r="Y42" s="17"/>
      <c r="Z42" s="17"/>
      <c r="AA42" s="17"/>
      <c r="AB42" s="17"/>
    </row>
    <row r="43" spans="16:34" ht="25.8" x14ac:dyDescent="0.5">
      <c r="P43" s="17"/>
      <c r="Q43" s="17"/>
      <c r="R43" s="17"/>
      <c r="S43" s="17"/>
      <c r="T43" s="17"/>
      <c r="U43" s="17"/>
      <c r="V43" s="17"/>
      <c r="W43" s="17"/>
      <c r="X43" s="17"/>
      <c r="Y43" s="17"/>
      <c r="Z43" s="17"/>
      <c r="AA43" s="17"/>
      <c r="AB43" s="17"/>
    </row>
    <row r="44" spans="16:34" ht="25.8" x14ac:dyDescent="0.5">
      <c r="P44" s="17"/>
      <c r="Q44" s="17"/>
      <c r="R44" s="17"/>
      <c r="S44" s="17"/>
      <c r="T44" s="17"/>
      <c r="U44" s="17"/>
      <c r="V44" s="17"/>
      <c r="W44" s="17"/>
      <c r="X44" s="17"/>
      <c r="Y44" s="17"/>
      <c r="Z44" s="17"/>
      <c r="AA44" s="17"/>
      <c r="AB44" s="17"/>
    </row>
    <row r="45" spans="16:34" ht="25.8" x14ac:dyDescent="0.5">
      <c r="P45" s="17"/>
      <c r="Q45" s="17"/>
      <c r="R45" s="17"/>
      <c r="S45" s="17"/>
      <c r="T45" s="17"/>
      <c r="U45" s="17"/>
      <c r="V45" s="17"/>
      <c r="W45" s="17"/>
      <c r="X45" s="17"/>
      <c r="Y45" s="17"/>
      <c r="Z45" s="17"/>
      <c r="AA45" s="17"/>
      <c r="AB45" s="17"/>
    </row>
    <row r="46" spans="16:34" ht="25.8" x14ac:dyDescent="0.5">
      <c r="P46" s="17"/>
      <c r="Q46" s="17"/>
      <c r="R46" s="17"/>
      <c r="S46" s="17"/>
      <c r="T46" s="17"/>
      <c r="U46" s="17"/>
      <c r="V46" s="17"/>
      <c r="W46" s="17"/>
      <c r="X46" s="17"/>
      <c r="Y46" s="17"/>
      <c r="Z46" s="17"/>
      <c r="AA46" s="17"/>
      <c r="AB46" s="17"/>
    </row>
    <row r="47" spans="16:34" ht="25.8" x14ac:dyDescent="0.5">
      <c r="P47" s="17"/>
      <c r="Q47" s="17"/>
      <c r="R47" s="17"/>
      <c r="S47" s="17"/>
      <c r="T47" s="17"/>
      <c r="U47" s="17"/>
      <c r="V47" s="17"/>
      <c r="W47" s="17"/>
      <c r="X47" s="17"/>
      <c r="Y47" s="17"/>
      <c r="Z47" s="17"/>
      <c r="AA47" s="17"/>
      <c r="AB47" s="17"/>
    </row>
    <row r="48" spans="1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9"/>
      <c r="R54" s="9"/>
      <c r="S54" s="9"/>
      <c r="T54" s="17"/>
      <c r="U54" s="17"/>
      <c r="V54" s="17"/>
      <c r="W54" s="17"/>
      <c r="X54" s="17"/>
      <c r="Y54" s="17"/>
      <c r="Z54" s="17"/>
      <c r="AA54" s="17"/>
      <c r="AB54" s="17"/>
    </row>
    <row r="55" spans="16:28" ht="25.8" x14ac:dyDescent="0.5">
      <c r="P55" s="17"/>
      <c r="Q55" s="9"/>
      <c r="R55" s="18"/>
      <c r="S55" s="9"/>
      <c r="T55" s="17"/>
      <c r="U55" s="17"/>
      <c r="V55" s="17"/>
      <c r="W55" s="17"/>
      <c r="X55" s="17"/>
      <c r="Y55" s="17"/>
      <c r="Z55" s="17"/>
      <c r="AA55" s="17"/>
      <c r="AB55" s="17"/>
    </row>
    <row r="56" spans="16:28" ht="25.8" x14ac:dyDescent="0.5">
      <c r="P56" s="17"/>
      <c r="Q56" s="9"/>
      <c r="R56" s="18"/>
      <c r="S56" s="9"/>
      <c r="T56" s="17"/>
      <c r="U56" s="17"/>
      <c r="V56" s="17"/>
      <c r="W56" s="17"/>
      <c r="X56" s="17"/>
      <c r="Y56" s="17"/>
      <c r="Z56" s="17"/>
      <c r="AA56" s="17"/>
      <c r="AB56" s="17"/>
    </row>
    <row r="57" spans="16:28" ht="25.8" x14ac:dyDescent="0.5">
      <c r="P57" s="17"/>
      <c r="Q57" s="17"/>
      <c r="R57" s="17"/>
      <c r="S57" s="17"/>
      <c r="T57" s="17"/>
      <c r="U57" s="17"/>
      <c r="V57" s="17"/>
      <c r="W57" s="17"/>
      <c r="X57" s="17"/>
      <c r="Y57" s="17"/>
      <c r="Z57" s="17"/>
      <c r="AA57" s="17"/>
      <c r="AB57" s="17"/>
    </row>
    <row r="58" spans="16:28" ht="25.8" x14ac:dyDescent="0.5">
      <c r="P58" s="17"/>
      <c r="Q58" s="17"/>
      <c r="R58" s="17"/>
      <c r="S58" s="17"/>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5" spans="16:22" x14ac:dyDescent="0.3">
      <c r="P65" s="14"/>
    </row>
    <row r="66" spans="16:22" x14ac:dyDescent="0.3">
      <c r="P66" s="14"/>
    </row>
    <row r="67" spans="16:22" x14ac:dyDescent="0.3">
      <c r="P67" s="14"/>
    </row>
    <row r="71" spans="16:22" x14ac:dyDescent="0.3">
      <c r="Q71" s="19"/>
      <c r="R71" s="19"/>
      <c r="S71" s="19"/>
      <c r="T71" s="19"/>
      <c r="U71" s="19"/>
      <c r="V71" s="19"/>
    </row>
    <row r="72" spans="16:22" x14ac:dyDescent="0.3">
      <c r="Q72" s="19"/>
      <c r="R72" s="19"/>
      <c r="S72" s="19"/>
      <c r="T72" s="19"/>
      <c r="U72" s="19"/>
      <c r="V72" s="19"/>
    </row>
    <row r="77" spans="16:22" x14ac:dyDescent="0.3">
      <c r="Q77" s="19"/>
      <c r="R77" s="19"/>
      <c r="S77" s="19"/>
      <c r="T77" s="19"/>
      <c r="U77" s="19"/>
      <c r="V77" s="19"/>
    </row>
    <row r="78" spans="16:22" x14ac:dyDescent="0.3">
      <c r="Q78" s="19"/>
      <c r="R78" s="19"/>
      <c r="S78" s="19"/>
      <c r="T78" s="19"/>
      <c r="U78" s="19"/>
      <c r="V78" s="19"/>
    </row>
  </sheetData>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AE8C4-E592-498C-B821-4D57D0C938AD}">
  <dimension ref="E14:AH78"/>
  <sheetViews>
    <sheetView zoomScale="70" zoomScaleNormal="70" workbookViewId="0">
      <selection activeCell="E26" sqref="E26:E31"/>
    </sheetView>
  </sheetViews>
  <sheetFormatPr defaultColWidth="9.109375" defaultRowHeight="14.4" x14ac:dyDescent="0.3"/>
  <cols>
    <col min="1" max="4" width="9.109375" style="6"/>
    <col min="5" max="5" width="22.88671875" style="6" customWidth="1"/>
    <col min="6" max="6" width="24.33203125" style="6" customWidth="1"/>
    <col min="7" max="7" width="16.44140625" style="6" customWidth="1"/>
    <col min="8" max="8" width="13.5546875" style="6" customWidth="1"/>
    <col min="9"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4" spans="20:34" x14ac:dyDescent="0.3">
      <c r="T14" s="10"/>
      <c r="U14" s="10"/>
      <c r="V14" s="10"/>
      <c r="W14" s="10"/>
      <c r="X14" s="10"/>
      <c r="Y14" s="10"/>
      <c r="Z14" s="10"/>
      <c r="AA14" s="10"/>
      <c r="AB14" s="10"/>
      <c r="AC14" s="10"/>
      <c r="AD14" s="10"/>
      <c r="AE14" s="10"/>
      <c r="AF14" s="10"/>
      <c r="AG14" s="10"/>
      <c r="AH14" s="10"/>
    </row>
    <row r="15" spans="20:34" x14ac:dyDescent="0.3">
      <c r="T15" s="10"/>
      <c r="U15" s="10"/>
      <c r="V15" s="10"/>
      <c r="W15" s="10"/>
      <c r="X15" s="10"/>
      <c r="Y15" s="10"/>
      <c r="Z15" s="10"/>
      <c r="AA15" s="10"/>
      <c r="AB15" s="10"/>
      <c r="AC15" s="10"/>
      <c r="AD15" s="10"/>
      <c r="AE15" s="10"/>
      <c r="AF15" s="10"/>
      <c r="AG15" s="10"/>
      <c r="AH15" s="10"/>
    </row>
    <row r="16" spans="20:34" x14ac:dyDescent="0.3">
      <c r="T16" s="10"/>
      <c r="U16" s="10"/>
      <c r="V16" s="10"/>
      <c r="W16" s="10"/>
      <c r="X16" s="10"/>
      <c r="Y16" s="10"/>
      <c r="Z16" s="10"/>
      <c r="AA16" s="10"/>
      <c r="AB16" s="10"/>
      <c r="AC16" s="10"/>
      <c r="AD16" s="10"/>
      <c r="AE16" s="10"/>
      <c r="AF16" s="10"/>
      <c r="AG16" s="10"/>
      <c r="AH16" s="10"/>
    </row>
    <row r="17" spans="5:34" x14ac:dyDescent="0.3">
      <c r="T17" s="10"/>
      <c r="U17" s="10"/>
      <c r="V17" s="10"/>
      <c r="W17" s="10"/>
      <c r="X17" s="10"/>
      <c r="Y17" s="10"/>
      <c r="Z17" s="10"/>
      <c r="AA17" s="10"/>
      <c r="AB17" s="10"/>
      <c r="AC17" s="10"/>
      <c r="AD17" s="10"/>
      <c r="AE17" s="10"/>
      <c r="AF17" s="10"/>
      <c r="AG17" s="10"/>
      <c r="AH17" s="10"/>
    </row>
    <row r="18" spans="5:34" x14ac:dyDescent="0.3">
      <c r="T18" s="10"/>
      <c r="U18" s="10"/>
      <c r="V18" s="10"/>
      <c r="W18" s="10"/>
      <c r="X18" s="10"/>
      <c r="Y18" s="10"/>
      <c r="Z18" s="10"/>
      <c r="AA18" s="10"/>
      <c r="AB18" s="10"/>
      <c r="AC18" s="10"/>
      <c r="AD18" s="10"/>
      <c r="AE18" s="10"/>
      <c r="AF18" s="10"/>
      <c r="AG18" s="10"/>
      <c r="AH18" s="10"/>
    </row>
    <row r="19" spans="5:34" ht="46.2" customHeight="1" x14ac:dyDescent="0.3">
      <c r="E19" s="115" t="s">
        <v>81</v>
      </c>
      <c r="F19" s="116" t="s">
        <v>82</v>
      </c>
      <c r="T19" s="10"/>
      <c r="U19" s="10"/>
      <c r="V19" s="10"/>
      <c r="W19" s="10"/>
      <c r="X19" s="10"/>
      <c r="Y19" s="10"/>
      <c r="Z19" s="10"/>
      <c r="AA19" s="10"/>
      <c r="AB19" s="10"/>
      <c r="AC19" s="10"/>
      <c r="AD19" s="10"/>
      <c r="AE19" s="10"/>
      <c r="AF19" s="10"/>
      <c r="AG19" s="10"/>
      <c r="AH19" s="10"/>
    </row>
    <row r="20" spans="5:34" ht="24" x14ac:dyDescent="0.45">
      <c r="E20" s="117">
        <v>43</v>
      </c>
      <c r="F20" s="116">
        <v>0.1</v>
      </c>
      <c r="Q20" s="11"/>
      <c r="R20" s="12"/>
      <c r="S20" s="12"/>
      <c r="T20" s="13"/>
      <c r="U20" s="13"/>
      <c r="V20" s="10"/>
      <c r="W20" s="10"/>
      <c r="X20" s="10"/>
      <c r="Y20" s="10"/>
      <c r="Z20" s="10"/>
      <c r="AA20" s="10"/>
      <c r="AB20" s="10"/>
      <c r="AC20" s="10"/>
      <c r="AD20" s="10"/>
      <c r="AE20" s="10"/>
      <c r="AF20" s="10"/>
      <c r="AG20" s="10"/>
      <c r="AH20" s="10"/>
    </row>
    <row r="21" spans="5:34" ht="24" x14ac:dyDescent="0.45">
      <c r="E21" s="117">
        <v>44</v>
      </c>
      <c r="F21" s="116">
        <v>0.2</v>
      </c>
      <c r="Q21" s="11"/>
      <c r="R21" s="12"/>
      <c r="S21" s="12"/>
      <c r="T21" s="13"/>
      <c r="U21" s="13"/>
      <c r="V21" s="10"/>
      <c r="W21" s="10"/>
      <c r="X21" s="10"/>
      <c r="Y21" s="10"/>
      <c r="Z21" s="10"/>
      <c r="AA21" s="10"/>
      <c r="AB21" s="10"/>
      <c r="AC21" s="10"/>
      <c r="AD21" s="10"/>
      <c r="AE21" s="10"/>
      <c r="AF21" s="10"/>
      <c r="AG21" s="10"/>
      <c r="AH21" s="10"/>
    </row>
    <row r="22" spans="5:34" ht="23.25" customHeight="1" x14ac:dyDescent="0.45">
      <c r="E22" s="117">
        <v>45</v>
      </c>
      <c r="F22" s="116">
        <v>0.4</v>
      </c>
      <c r="Q22" s="11"/>
      <c r="R22" s="12"/>
      <c r="S22" s="12"/>
      <c r="T22" s="13"/>
      <c r="U22" s="13"/>
      <c r="W22" s="10"/>
      <c r="X22" s="10"/>
      <c r="Y22" s="10"/>
      <c r="Z22" s="10"/>
      <c r="AA22" s="10"/>
      <c r="AB22" s="10"/>
      <c r="AC22" s="10"/>
      <c r="AD22" s="10"/>
      <c r="AE22" s="10"/>
      <c r="AF22" s="10"/>
      <c r="AG22" s="10"/>
      <c r="AH22" s="10"/>
    </row>
    <row r="23" spans="5:34" ht="23.25" customHeight="1" x14ac:dyDescent="0.45">
      <c r="E23" s="117">
        <v>46</v>
      </c>
      <c r="F23" s="116">
        <v>0.2</v>
      </c>
      <c r="Q23" s="11"/>
      <c r="R23" s="12"/>
      <c r="S23" s="12"/>
      <c r="T23" s="13"/>
      <c r="U23" s="13"/>
      <c r="W23" s="10"/>
      <c r="X23" s="10"/>
      <c r="Y23" s="10"/>
      <c r="Z23" s="10"/>
      <c r="AA23" s="10"/>
      <c r="AB23" s="10"/>
      <c r="AC23" s="10"/>
      <c r="AD23" s="10"/>
      <c r="AE23" s="10"/>
      <c r="AF23" s="10"/>
      <c r="AG23" s="10"/>
      <c r="AH23" s="10"/>
    </row>
    <row r="24" spans="5:34" ht="24" x14ac:dyDescent="0.45">
      <c r="E24" s="117">
        <v>47</v>
      </c>
      <c r="F24" s="116">
        <v>0.1</v>
      </c>
      <c r="M24" s="14"/>
      <c r="Q24" s="11"/>
      <c r="R24" s="12"/>
      <c r="S24" s="12"/>
      <c r="T24" s="13"/>
      <c r="U24" s="13"/>
      <c r="V24" s="10"/>
      <c r="W24" s="10"/>
      <c r="X24" s="10"/>
      <c r="Y24" s="10"/>
      <c r="Z24" s="10"/>
      <c r="AA24" s="10"/>
      <c r="AB24" s="10"/>
      <c r="AC24" s="10"/>
      <c r="AD24" s="10"/>
      <c r="AE24" s="10"/>
      <c r="AF24" s="10"/>
      <c r="AG24" s="10"/>
      <c r="AH24" s="10"/>
    </row>
    <row r="25" spans="5:34" ht="23.25" customHeight="1" x14ac:dyDescent="0.45">
      <c r="Q25" s="12"/>
      <c r="R25" s="12"/>
      <c r="S25" s="12"/>
      <c r="T25" s="13"/>
      <c r="U25" s="13"/>
      <c r="W25" s="10"/>
      <c r="X25" s="10"/>
      <c r="Y25" s="10"/>
      <c r="Z25" s="10"/>
      <c r="AA25" s="10"/>
      <c r="AB25" s="10"/>
      <c r="AC25" s="10"/>
      <c r="AD25" s="10"/>
      <c r="AE25" s="10"/>
      <c r="AF25" s="10"/>
      <c r="AG25" s="10"/>
      <c r="AH25" s="10"/>
    </row>
    <row r="26" spans="5:34" ht="50.4" customHeight="1" x14ac:dyDescent="0.45">
      <c r="E26" s="109" t="s">
        <v>85</v>
      </c>
      <c r="Q26" s="12"/>
      <c r="R26" s="12"/>
      <c r="S26" s="12"/>
      <c r="T26" s="13"/>
      <c r="U26" s="13"/>
      <c r="W26" s="10"/>
      <c r="X26" s="10"/>
      <c r="Y26" s="10"/>
      <c r="Z26" s="10"/>
      <c r="AA26" s="10"/>
      <c r="AB26" s="10"/>
      <c r="AC26" s="10"/>
      <c r="AD26" s="10"/>
      <c r="AE26" s="10"/>
      <c r="AF26" s="10"/>
      <c r="AG26" s="10"/>
      <c r="AH26" s="10"/>
    </row>
    <row r="27" spans="5:34" ht="26.4" customHeight="1" x14ac:dyDescent="0.3">
      <c r="E27" s="110">
        <v>12</v>
      </c>
      <c r="T27" s="10"/>
      <c r="U27" s="10"/>
      <c r="V27" s="10"/>
      <c r="W27" s="10"/>
      <c r="X27" s="10"/>
      <c r="Y27" s="10"/>
      <c r="Z27" s="10"/>
      <c r="AA27" s="10"/>
      <c r="AB27" s="10"/>
      <c r="AC27" s="10"/>
      <c r="AD27" s="10"/>
      <c r="AE27" s="10"/>
      <c r="AF27" s="10"/>
      <c r="AG27" s="10"/>
      <c r="AH27" s="10"/>
    </row>
    <row r="28" spans="5:34" ht="26.4" customHeight="1" x14ac:dyDescent="0.3">
      <c r="E28" s="110">
        <v>37</v>
      </c>
      <c r="T28" s="10"/>
      <c r="U28" s="10"/>
      <c r="V28" s="10"/>
      <c r="W28" s="10"/>
      <c r="X28" s="10"/>
      <c r="Y28" s="10"/>
      <c r="Z28" s="10"/>
      <c r="AA28" s="10"/>
      <c r="AB28" s="10"/>
      <c r="AC28" s="10"/>
      <c r="AD28" s="10"/>
      <c r="AE28" s="10"/>
      <c r="AF28" s="10"/>
      <c r="AG28" s="10"/>
      <c r="AH28" s="10"/>
    </row>
    <row r="29" spans="5:34" ht="25.95" customHeight="1" x14ac:dyDescent="0.3">
      <c r="E29" s="110">
        <v>92</v>
      </c>
      <c r="T29" s="10"/>
      <c r="U29" s="10"/>
      <c r="V29" s="10"/>
      <c r="W29" s="10"/>
      <c r="X29" s="10"/>
      <c r="Y29" s="10"/>
      <c r="Z29" s="10"/>
      <c r="AA29" s="10"/>
      <c r="AB29" s="10"/>
      <c r="AC29" s="10"/>
      <c r="AD29" s="10"/>
      <c r="AE29" s="10"/>
      <c r="AF29" s="10"/>
      <c r="AG29" s="10"/>
      <c r="AH29" s="10"/>
    </row>
    <row r="30" spans="5:34" ht="25.95" customHeight="1" x14ac:dyDescent="0.3">
      <c r="E30" s="110">
        <v>8</v>
      </c>
      <c r="T30" s="10"/>
      <c r="U30" s="10"/>
      <c r="V30" s="10"/>
      <c r="W30" s="10"/>
      <c r="X30" s="10"/>
      <c r="Y30" s="10"/>
      <c r="Z30" s="10"/>
      <c r="AA30" s="10"/>
      <c r="AB30" s="10"/>
      <c r="AC30" s="10"/>
      <c r="AD30" s="10"/>
      <c r="AE30" s="10"/>
      <c r="AF30" s="10"/>
      <c r="AG30" s="10"/>
      <c r="AH30" s="10"/>
    </row>
    <row r="31" spans="5:34" ht="24.6" customHeight="1" x14ac:dyDescent="0.3">
      <c r="E31" s="110">
        <v>27</v>
      </c>
      <c r="T31" s="10"/>
      <c r="U31" s="10"/>
      <c r="V31" s="10"/>
      <c r="W31" s="10"/>
      <c r="X31" s="10"/>
      <c r="Y31" s="10"/>
      <c r="Z31" s="10"/>
      <c r="AA31" s="10"/>
      <c r="AB31" s="10"/>
      <c r="AC31" s="10"/>
      <c r="AD31" s="10"/>
      <c r="AE31" s="10"/>
      <c r="AF31" s="10"/>
      <c r="AG31" s="10"/>
      <c r="AH31" s="10"/>
    </row>
    <row r="32" spans="5:34" ht="15" customHeight="1" x14ac:dyDescent="0.3">
      <c r="T32" s="10"/>
      <c r="U32" s="10"/>
      <c r="V32" s="10"/>
      <c r="W32" s="10"/>
      <c r="X32" s="10"/>
      <c r="Y32" s="10"/>
      <c r="Z32" s="10"/>
      <c r="AA32" s="10"/>
      <c r="AB32" s="10"/>
      <c r="AC32" s="10"/>
      <c r="AD32" s="10"/>
      <c r="AE32" s="10"/>
      <c r="AF32" s="10"/>
      <c r="AG32" s="10"/>
      <c r="AH32" s="10"/>
    </row>
    <row r="33" spans="16:34" ht="15" customHeight="1" x14ac:dyDescent="0.3">
      <c r="T33" s="10"/>
      <c r="U33" s="10"/>
      <c r="V33" s="10"/>
      <c r="W33" s="10"/>
      <c r="X33" s="10"/>
      <c r="Y33" s="10"/>
      <c r="Z33" s="10"/>
      <c r="AA33" s="10"/>
      <c r="AB33" s="10"/>
      <c r="AC33" s="10"/>
      <c r="AD33" s="10"/>
      <c r="AE33" s="10"/>
      <c r="AF33" s="10"/>
      <c r="AG33" s="10"/>
      <c r="AH33" s="10"/>
    </row>
    <row r="34" spans="16:34" ht="15" customHeight="1" x14ac:dyDescent="0.3">
      <c r="T34" s="10"/>
      <c r="U34" s="10"/>
      <c r="V34" s="10"/>
      <c r="W34" s="10"/>
      <c r="X34" s="10"/>
      <c r="Y34" s="10"/>
      <c r="Z34" s="10"/>
      <c r="AA34" s="10"/>
      <c r="AB34" s="10"/>
      <c r="AC34" s="10"/>
      <c r="AD34" s="10"/>
      <c r="AE34" s="10"/>
      <c r="AF34" s="10"/>
      <c r="AG34" s="10"/>
      <c r="AH34" s="10"/>
    </row>
    <row r="35" spans="16:34" x14ac:dyDescent="0.3">
      <c r="T35" s="10"/>
      <c r="U35" s="10"/>
      <c r="V35" s="10"/>
      <c r="W35" s="10"/>
      <c r="X35" s="10"/>
      <c r="Y35" s="10"/>
      <c r="Z35" s="10"/>
      <c r="AA35" s="10"/>
      <c r="AB35" s="10"/>
      <c r="AC35" s="10"/>
      <c r="AD35" s="10"/>
      <c r="AE35" s="10"/>
      <c r="AF35" s="10"/>
      <c r="AG35" s="10"/>
      <c r="AH35" s="10"/>
    </row>
    <row r="36" spans="16:34" x14ac:dyDescent="0.3">
      <c r="W36" s="10"/>
      <c r="X36" s="10"/>
      <c r="Y36" s="10"/>
      <c r="Z36" s="10"/>
    </row>
    <row r="38" spans="16:34" ht="25.8" x14ac:dyDescent="0.5">
      <c r="P38" s="17"/>
      <c r="Q38" s="17"/>
      <c r="R38" s="17"/>
      <c r="S38" s="17"/>
      <c r="T38" s="17"/>
      <c r="U38" s="17"/>
      <c r="V38" s="17"/>
      <c r="W38" s="17"/>
      <c r="X38" s="17"/>
      <c r="Y38" s="17"/>
      <c r="Z38" s="17"/>
      <c r="AA38" s="17"/>
      <c r="AB38" s="17"/>
    </row>
    <row r="39" spans="16:34" ht="25.8" x14ac:dyDescent="0.5">
      <c r="P39" s="17"/>
      <c r="Q39" s="17"/>
      <c r="R39" s="17"/>
      <c r="S39" s="17"/>
      <c r="T39" s="17"/>
      <c r="U39" s="17"/>
      <c r="V39" s="17"/>
      <c r="W39" s="17"/>
      <c r="X39" s="17"/>
      <c r="Y39" s="17"/>
      <c r="Z39" s="17"/>
      <c r="AA39" s="17"/>
      <c r="AB39" s="17"/>
    </row>
    <row r="40" spans="16:34" ht="25.8" x14ac:dyDescent="0.5">
      <c r="P40" s="17"/>
      <c r="Q40" s="17"/>
      <c r="R40" s="17"/>
      <c r="S40" s="17"/>
      <c r="T40" s="17"/>
      <c r="U40" s="17"/>
      <c r="V40" s="17"/>
      <c r="W40" s="17"/>
      <c r="X40" s="17"/>
      <c r="Y40" s="17"/>
      <c r="Z40" s="17"/>
      <c r="AA40" s="17"/>
      <c r="AB40" s="17"/>
    </row>
    <row r="41" spans="16:34" ht="25.8" x14ac:dyDescent="0.5">
      <c r="P41" s="17"/>
      <c r="Q41" s="17"/>
      <c r="R41" s="17"/>
      <c r="S41" s="17"/>
      <c r="T41" s="17"/>
      <c r="U41" s="17"/>
      <c r="V41" s="17"/>
      <c r="W41" s="17"/>
      <c r="X41" s="17"/>
      <c r="Y41" s="17"/>
      <c r="Z41" s="17"/>
      <c r="AA41" s="17"/>
      <c r="AB41" s="17"/>
    </row>
    <row r="42" spans="16:34" ht="25.8" x14ac:dyDescent="0.5">
      <c r="P42" s="17"/>
      <c r="Q42" s="17"/>
      <c r="R42" s="17"/>
      <c r="S42" s="17"/>
      <c r="T42" s="17"/>
      <c r="U42" s="17"/>
      <c r="V42" s="17"/>
      <c r="W42" s="17"/>
      <c r="X42" s="17"/>
      <c r="Y42" s="17"/>
      <c r="Z42" s="17"/>
      <c r="AA42" s="17"/>
      <c r="AB42" s="17"/>
    </row>
    <row r="43" spans="16:34" ht="25.8" x14ac:dyDescent="0.5">
      <c r="P43" s="17"/>
      <c r="Q43" s="17"/>
      <c r="R43" s="17"/>
      <c r="S43" s="17"/>
      <c r="T43" s="17"/>
      <c r="U43" s="17"/>
      <c r="V43" s="17"/>
      <c r="W43" s="17"/>
      <c r="X43" s="17"/>
      <c r="Y43" s="17"/>
      <c r="Z43" s="17"/>
      <c r="AA43" s="17"/>
      <c r="AB43" s="17"/>
    </row>
    <row r="44" spans="16:34" ht="25.8" x14ac:dyDescent="0.5">
      <c r="P44" s="17"/>
      <c r="Q44" s="17"/>
      <c r="R44" s="17"/>
      <c r="S44" s="17"/>
      <c r="T44" s="17"/>
      <c r="U44" s="17"/>
      <c r="V44" s="17"/>
      <c r="W44" s="17"/>
      <c r="X44" s="17"/>
      <c r="Y44" s="17"/>
      <c r="Z44" s="17"/>
      <c r="AA44" s="17"/>
      <c r="AB44" s="17"/>
    </row>
    <row r="45" spans="16:34" ht="25.8" x14ac:dyDescent="0.5">
      <c r="P45" s="17"/>
      <c r="Q45" s="17"/>
      <c r="R45" s="17"/>
      <c r="S45" s="17"/>
      <c r="T45" s="17"/>
      <c r="U45" s="17"/>
      <c r="V45" s="17"/>
      <c r="W45" s="17"/>
      <c r="X45" s="17"/>
      <c r="Y45" s="17"/>
      <c r="Z45" s="17"/>
      <c r="AA45" s="17"/>
      <c r="AB45" s="17"/>
    </row>
    <row r="46" spans="16:34" ht="25.8" x14ac:dyDescent="0.5">
      <c r="P46" s="17"/>
      <c r="Q46" s="17"/>
      <c r="R46" s="17"/>
      <c r="S46" s="17"/>
      <c r="T46" s="17"/>
      <c r="U46" s="17"/>
      <c r="V46" s="17"/>
      <c r="W46" s="17"/>
      <c r="X46" s="17"/>
      <c r="Y46" s="17"/>
      <c r="Z46" s="17"/>
      <c r="AA46" s="17"/>
      <c r="AB46" s="17"/>
    </row>
    <row r="47" spans="16:34" ht="25.8" x14ac:dyDescent="0.5">
      <c r="P47" s="17"/>
      <c r="Q47" s="17"/>
      <c r="R47" s="17"/>
      <c r="S47" s="17"/>
      <c r="T47" s="17"/>
      <c r="U47" s="17"/>
      <c r="V47" s="17"/>
      <c r="W47" s="17"/>
      <c r="X47" s="17"/>
      <c r="Y47" s="17"/>
      <c r="Z47" s="17"/>
      <c r="AA47" s="17"/>
      <c r="AB47" s="17"/>
    </row>
    <row r="48" spans="1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9"/>
      <c r="R54" s="9"/>
      <c r="S54" s="9"/>
      <c r="T54" s="17"/>
      <c r="U54" s="17"/>
      <c r="V54" s="17"/>
      <c r="W54" s="17"/>
      <c r="X54" s="17"/>
      <c r="Y54" s="17"/>
      <c r="Z54" s="17"/>
      <c r="AA54" s="17"/>
      <c r="AB54" s="17"/>
    </row>
    <row r="55" spans="16:28" ht="25.8" x14ac:dyDescent="0.5">
      <c r="P55" s="17"/>
      <c r="Q55" s="9"/>
      <c r="R55" s="18"/>
      <c r="S55" s="9"/>
      <c r="T55" s="17"/>
      <c r="U55" s="17"/>
      <c r="V55" s="17"/>
      <c r="W55" s="17"/>
      <c r="X55" s="17"/>
      <c r="Y55" s="17"/>
      <c r="Z55" s="17"/>
      <c r="AA55" s="17"/>
      <c r="AB55" s="17"/>
    </row>
    <row r="56" spans="16:28" ht="25.8" x14ac:dyDescent="0.5">
      <c r="P56" s="17"/>
      <c r="Q56" s="9"/>
      <c r="R56" s="18"/>
      <c r="S56" s="9"/>
      <c r="T56" s="17"/>
      <c r="U56" s="17"/>
      <c r="V56" s="17"/>
      <c r="W56" s="17"/>
      <c r="X56" s="17"/>
      <c r="Y56" s="17"/>
      <c r="Z56" s="17"/>
      <c r="AA56" s="17"/>
      <c r="AB56" s="17"/>
    </row>
    <row r="57" spans="16:28" ht="25.8" x14ac:dyDescent="0.5">
      <c r="P57" s="17"/>
      <c r="Q57" s="17"/>
      <c r="R57" s="17"/>
      <c r="S57" s="17"/>
      <c r="T57" s="17"/>
      <c r="U57" s="17"/>
      <c r="V57" s="17"/>
      <c r="W57" s="17"/>
      <c r="X57" s="17"/>
      <c r="Y57" s="17"/>
      <c r="Z57" s="17"/>
      <c r="AA57" s="17"/>
      <c r="AB57" s="17"/>
    </row>
    <row r="58" spans="16:28" ht="25.8" x14ac:dyDescent="0.5">
      <c r="P58" s="17"/>
      <c r="Q58" s="17"/>
      <c r="R58" s="17"/>
      <c r="S58" s="17"/>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5" spans="16:22" x14ac:dyDescent="0.3">
      <c r="P65" s="14"/>
    </row>
    <row r="66" spans="16:22" x14ac:dyDescent="0.3">
      <c r="P66" s="14"/>
    </row>
    <row r="67" spans="16:22" x14ac:dyDescent="0.3">
      <c r="P67" s="14"/>
    </row>
    <row r="71" spans="16:22" x14ac:dyDescent="0.3">
      <c r="Q71" s="19"/>
      <c r="R71" s="19"/>
      <c r="S71" s="19"/>
      <c r="T71" s="19"/>
      <c r="U71" s="19"/>
      <c r="V71" s="19"/>
    </row>
    <row r="72" spans="16:22" x14ac:dyDescent="0.3">
      <c r="Q72" s="19"/>
      <c r="R72" s="19"/>
      <c r="S72" s="19"/>
      <c r="T72" s="19"/>
      <c r="U72" s="19"/>
      <c r="V72" s="19"/>
    </row>
    <row r="77" spans="16:22" x14ac:dyDescent="0.3">
      <c r="Q77" s="19"/>
      <c r="R77" s="19"/>
      <c r="S77" s="19"/>
      <c r="T77" s="19"/>
      <c r="U77" s="19"/>
      <c r="V77" s="19"/>
    </row>
    <row r="78" spans="16:22" x14ac:dyDescent="0.3">
      <c r="Q78" s="19"/>
      <c r="R78" s="19"/>
      <c r="S78" s="19"/>
      <c r="T78" s="19"/>
      <c r="U78" s="19"/>
      <c r="V78" s="19"/>
    </row>
  </sheetData>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44E7-FCD2-40AF-9C9C-113B07B12BDA}">
  <dimension ref="B12:AH80"/>
  <sheetViews>
    <sheetView zoomScaleNormal="100" workbookViewId="0"/>
  </sheetViews>
  <sheetFormatPr defaultColWidth="9.109375" defaultRowHeight="14.4" x14ac:dyDescent="0.3"/>
  <cols>
    <col min="1"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13:34" x14ac:dyDescent="0.3">
      <c r="T17" s="10"/>
      <c r="U17" s="10"/>
      <c r="V17" s="10"/>
      <c r="W17" s="10"/>
      <c r="X17" s="10"/>
      <c r="Y17" s="10"/>
      <c r="Z17" s="10"/>
      <c r="AA17" s="10"/>
      <c r="AB17" s="10"/>
      <c r="AC17" s="10"/>
      <c r="AD17" s="10"/>
      <c r="AE17" s="10"/>
      <c r="AF17" s="10"/>
      <c r="AG17" s="10"/>
      <c r="AH17" s="10"/>
    </row>
    <row r="18" spans="13:34" x14ac:dyDescent="0.3">
      <c r="T18" s="10"/>
      <c r="U18" s="10"/>
      <c r="V18" s="10"/>
      <c r="W18" s="10"/>
      <c r="X18" s="10"/>
      <c r="Y18" s="10"/>
      <c r="Z18" s="10"/>
      <c r="AA18" s="10"/>
      <c r="AB18" s="10"/>
      <c r="AC18" s="10"/>
      <c r="AD18" s="10"/>
      <c r="AE18" s="10"/>
      <c r="AF18" s="10"/>
      <c r="AG18" s="10"/>
      <c r="AH18" s="10"/>
    </row>
    <row r="19" spans="13:34" x14ac:dyDescent="0.3">
      <c r="T19" s="10"/>
      <c r="U19" s="10"/>
      <c r="V19" s="10"/>
      <c r="W19" s="10"/>
      <c r="X19" s="10"/>
      <c r="Y19" s="10"/>
      <c r="Z19" s="10"/>
      <c r="AA19" s="10"/>
      <c r="AB19" s="10"/>
      <c r="AC19" s="10"/>
      <c r="AD19" s="10"/>
      <c r="AE19" s="10"/>
      <c r="AF19" s="10"/>
      <c r="AG19" s="10"/>
      <c r="AH19" s="10"/>
    </row>
    <row r="20" spans="13:34" ht="23.4" x14ac:dyDescent="0.45">
      <c r="Q20" s="11"/>
      <c r="R20" s="12"/>
      <c r="S20" s="12"/>
      <c r="T20" s="13"/>
      <c r="U20" s="13"/>
      <c r="V20" s="10"/>
      <c r="W20" s="10"/>
      <c r="X20" s="10"/>
      <c r="Y20" s="10"/>
      <c r="Z20" s="10"/>
      <c r="AA20" s="10"/>
      <c r="AB20" s="10"/>
      <c r="AC20" s="10"/>
      <c r="AD20" s="10"/>
      <c r="AE20" s="10"/>
      <c r="AF20" s="10"/>
      <c r="AG20" s="10"/>
      <c r="AH20" s="10"/>
    </row>
    <row r="21" spans="13:34" ht="23.4" x14ac:dyDescent="0.45">
      <c r="Q21" s="11"/>
      <c r="R21" s="12"/>
      <c r="S21" s="12"/>
      <c r="T21" s="13"/>
      <c r="U21" s="13"/>
      <c r="V21" s="10"/>
      <c r="W21" s="10"/>
      <c r="X21" s="10"/>
      <c r="Y21" s="10"/>
      <c r="Z21" s="10"/>
      <c r="AA21" s="10"/>
      <c r="AB21" s="10"/>
      <c r="AC21" s="10"/>
      <c r="AD21" s="10"/>
      <c r="AE21" s="10"/>
      <c r="AF21" s="10"/>
      <c r="AG21" s="10"/>
      <c r="AH21" s="10"/>
    </row>
    <row r="22" spans="13:34" ht="23.25" customHeight="1" x14ac:dyDescent="0.45">
      <c r="Q22" s="11"/>
      <c r="R22" s="12"/>
      <c r="S22" s="12"/>
      <c r="T22" s="13"/>
      <c r="U22" s="13"/>
      <c r="W22" s="10"/>
      <c r="X22" s="10"/>
      <c r="Y22" s="10"/>
      <c r="Z22" s="10"/>
      <c r="AA22" s="10"/>
      <c r="AB22" s="10"/>
      <c r="AC22" s="10"/>
      <c r="AD22" s="10"/>
      <c r="AE22" s="10"/>
      <c r="AF22" s="10"/>
      <c r="AG22" s="10"/>
      <c r="AH22" s="10"/>
    </row>
    <row r="23" spans="13:34" ht="23.25" customHeight="1" x14ac:dyDescent="0.45">
      <c r="Q23" s="11"/>
      <c r="R23" s="12"/>
      <c r="S23" s="12"/>
      <c r="T23" s="13"/>
      <c r="U23" s="13"/>
      <c r="W23" s="10"/>
      <c r="X23" s="10"/>
      <c r="Y23" s="10"/>
      <c r="Z23" s="10"/>
      <c r="AA23" s="10"/>
      <c r="AB23" s="10"/>
      <c r="AC23" s="10"/>
      <c r="AD23" s="10"/>
      <c r="AE23" s="10"/>
      <c r="AF23" s="10"/>
      <c r="AG23" s="10"/>
      <c r="AH23" s="10"/>
    </row>
    <row r="24" spans="13:34" ht="23.4" x14ac:dyDescent="0.45">
      <c r="M24" s="14"/>
      <c r="Q24" s="11"/>
      <c r="R24" s="12"/>
      <c r="S24" s="12"/>
      <c r="T24" s="13"/>
      <c r="U24" s="13"/>
      <c r="V24" s="10"/>
      <c r="W24" s="10"/>
      <c r="X24" s="10"/>
      <c r="Y24" s="10"/>
      <c r="Z24" s="10"/>
      <c r="AA24" s="10"/>
      <c r="AB24" s="10"/>
      <c r="AC24" s="10"/>
      <c r="AD24" s="10"/>
      <c r="AE24" s="10"/>
      <c r="AF24" s="10"/>
      <c r="AG24" s="10"/>
      <c r="AH24" s="10"/>
    </row>
    <row r="25" spans="13:34" ht="23.4" x14ac:dyDescent="0.45">
      <c r="Q25" s="12"/>
      <c r="R25" s="12"/>
      <c r="S25" s="12"/>
      <c r="T25" s="13"/>
      <c r="U25" s="13"/>
      <c r="V25" s="10"/>
      <c r="W25" s="10"/>
      <c r="X25" s="10"/>
      <c r="Y25" s="10"/>
      <c r="Z25" s="10"/>
      <c r="AA25" s="10"/>
      <c r="AB25" s="10"/>
      <c r="AC25" s="10"/>
      <c r="AD25" s="10"/>
      <c r="AE25" s="10"/>
      <c r="AF25" s="10"/>
      <c r="AG25" s="10"/>
      <c r="AH25" s="10"/>
    </row>
    <row r="26" spans="13:34" ht="23.4" x14ac:dyDescent="0.45">
      <c r="Q26" s="15"/>
      <c r="R26" s="16"/>
      <c r="S26" s="12"/>
      <c r="T26" s="13"/>
      <c r="U26" s="13"/>
      <c r="V26" s="10"/>
      <c r="W26" s="10"/>
      <c r="X26" s="10"/>
      <c r="Y26" s="10"/>
      <c r="Z26" s="10"/>
      <c r="AA26" s="10"/>
      <c r="AB26" s="10"/>
      <c r="AC26" s="10"/>
      <c r="AD26" s="10"/>
      <c r="AE26" s="10"/>
      <c r="AF26" s="10"/>
      <c r="AG26" s="10"/>
      <c r="AH26" s="10"/>
    </row>
    <row r="27" spans="13:34" ht="23.25" customHeight="1" x14ac:dyDescent="0.45">
      <c r="Q27" s="12"/>
      <c r="R27" s="12"/>
      <c r="S27" s="12"/>
      <c r="T27" s="13"/>
      <c r="U27" s="13"/>
      <c r="W27" s="10"/>
      <c r="X27" s="10"/>
      <c r="Y27" s="10"/>
      <c r="Z27" s="10"/>
      <c r="AA27" s="10"/>
      <c r="AB27" s="10"/>
      <c r="AC27" s="10"/>
      <c r="AD27" s="10"/>
      <c r="AE27" s="10"/>
      <c r="AF27" s="10"/>
      <c r="AG27" s="10"/>
      <c r="AH27" s="10"/>
    </row>
    <row r="28" spans="13:34" ht="23.25" customHeight="1" x14ac:dyDescent="0.45">
      <c r="Q28" s="12"/>
      <c r="R28" s="12"/>
      <c r="S28" s="12"/>
      <c r="T28" s="13"/>
      <c r="U28" s="13"/>
      <c r="W28" s="10"/>
      <c r="X28" s="10"/>
      <c r="Y28" s="10"/>
      <c r="Z28" s="10"/>
      <c r="AA28" s="10"/>
      <c r="AB28" s="10"/>
      <c r="AC28" s="10"/>
      <c r="AD28" s="10"/>
      <c r="AE28" s="10"/>
      <c r="AF28" s="10"/>
      <c r="AG28" s="10"/>
      <c r="AH28" s="10"/>
    </row>
    <row r="29" spans="13:34" x14ac:dyDescent="0.3">
      <c r="T29" s="10"/>
      <c r="U29" s="10"/>
      <c r="V29" s="10"/>
      <c r="W29" s="10"/>
      <c r="X29" s="10"/>
      <c r="Y29" s="10"/>
      <c r="Z29" s="10"/>
      <c r="AA29" s="10"/>
      <c r="AB29" s="10"/>
      <c r="AC29" s="10"/>
      <c r="AD29" s="10"/>
      <c r="AE29" s="10"/>
      <c r="AF29" s="10"/>
      <c r="AG29" s="10"/>
      <c r="AH29" s="10"/>
    </row>
    <row r="30" spans="13:34" x14ac:dyDescent="0.3">
      <c r="T30" s="10"/>
      <c r="U30" s="10"/>
      <c r="V30" s="10"/>
      <c r="W30" s="10"/>
      <c r="X30" s="10"/>
      <c r="Y30" s="10"/>
      <c r="Z30" s="10"/>
      <c r="AA30" s="10"/>
      <c r="AB30" s="10"/>
      <c r="AC30" s="10"/>
      <c r="AD30" s="10"/>
      <c r="AE30" s="10"/>
      <c r="AF30" s="10"/>
      <c r="AG30" s="10"/>
      <c r="AH30" s="10"/>
    </row>
    <row r="31" spans="13:34" x14ac:dyDescent="0.3">
      <c r="T31" s="10"/>
      <c r="U31" s="10"/>
      <c r="V31" s="10"/>
      <c r="W31" s="10"/>
      <c r="X31" s="10"/>
      <c r="Y31" s="10"/>
      <c r="Z31" s="10"/>
      <c r="AA31" s="10"/>
      <c r="AB31" s="10"/>
      <c r="AC31" s="10"/>
      <c r="AD31" s="10"/>
      <c r="AE31" s="10"/>
      <c r="AF31" s="10"/>
      <c r="AG31" s="10"/>
      <c r="AH31" s="10"/>
    </row>
    <row r="32" spans="13:34" x14ac:dyDescent="0.3">
      <c r="T32" s="10"/>
      <c r="U32" s="10"/>
      <c r="V32" s="10"/>
      <c r="W32" s="10"/>
      <c r="X32" s="10"/>
      <c r="Y32" s="10"/>
      <c r="Z32" s="10"/>
      <c r="AA32" s="10"/>
      <c r="AB32" s="10"/>
      <c r="AC32" s="10"/>
      <c r="AD32" s="10"/>
      <c r="AE32" s="10"/>
      <c r="AF32" s="10"/>
      <c r="AG32" s="10"/>
      <c r="AH32" s="10"/>
    </row>
    <row r="33" spans="16:34" x14ac:dyDescent="0.3">
      <c r="T33" s="10"/>
      <c r="U33" s="10"/>
      <c r="V33" s="10"/>
      <c r="W33" s="10"/>
      <c r="X33" s="10"/>
      <c r="Y33" s="10"/>
      <c r="Z33" s="10"/>
      <c r="AA33" s="10"/>
      <c r="AB33" s="10"/>
      <c r="AC33" s="10"/>
      <c r="AD33" s="10"/>
      <c r="AE33" s="10"/>
      <c r="AF33" s="10"/>
      <c r="AG33" s="10"/>
      <c r="AH33" s="10"/>
    </row>
    <row r="34" spans="16:34" ht="15" customHeight="1" x14ac:dyDescent="0.3">
      <c r="T34" s="10"/>
      <c r="U34" s="10"/>
      <c r="V34" s="10"/>
      <c r="W34" s="10"/>
      <c r="X34" s="10"/>
      <c r="Y34" s="10"/>
      <c r="Z34" s="10"/>
      <c r="AA34" s="10"/>
      <c r="AB34" s="10"/>
      <c r="AC34" s="10"/>
      <c r="AD34" s="10"/>
      <c r="AE34" s="10"/>
      <c r="AF34" s="10"/>
      <c r="AG34" s="10"/>
      <c r="AH34" s="10"/>
    </row>
    <row r="35" spans="16:34" ht="15" customHeight="1" x14ac:dyDescent="0.3">
      <c r="T35" s="10"/>
      <c r="U35" s="10"/>
      <c r="V35" s="10"/>
      <c r="W35" s="10"/>
      <c r="X35" s="10"/>
      <c r="Y35" s="10"/>
      <c r="Z35" s="10"/>
      <c r="AA35" s="10"/>
      <c r="AB35" s="10"/>
      <c r="AC35" s="10"/>
      <c r="AD35" s="10"/>
      <c r="AE35" s="10"/>
      <c r="AF35" s="10"/>
      <c r="AG35" s="10"/>
      <c r="AH35" s="10"/>
    </row>
    <row r="36" spans="16:34" ht="15" customHeight="1" x14ac:dyDescent="0.3">
      <c r="T36" s="10"/>
      <c r="U36" s="10"/>
      <c r="V36" s="10"/>
      <c r="W36" s="10"/>
      <c r="X36" s="10"/>
      <c r="Y36" s="10"/>
      <c r="Z36" s="10"/>
      <c r="AA36" s="10"/>
      <c r="AB36" s="10"/>
      <c r="AC36" s="10"/>
      <c r="AD36" s="10"/>
      <c r="AE36" s="10"/>
      <c r="AF36" s="10"/>
      <c r="AG36" s="10"/>
      <c r="AH36" s="10"/>
    </row>
    <row r="37" spans="16:34" x14ac:dyDescent="0.3">
      <c r="T37" s="10"/>
      <c r="U37" s="10"/>
      <c r="V37" s="10"/>
      <c r="W37" s="10"/>
      <c r="X37" s="10"/>
      <c r="Y37" s="10"/>
      <c r="Z37" s="10"/>
      <c r="AA37" s="10"/>
      <c r="AB37" s="10"/>
      <c r="AC37" s="10"/>
      <c r="AD37" s="10"/>
      <c r="AE37" s="10"/>
      <c r="AF37" s="10"/>
      <c r="AG37" s="10"/>
      <c r="AH37" s="10"/>
    </row>
    <row r="38" spans="16:34" x14ac:dyDescent="0.3">
      <c r="W38" s="10"/>
      <c r="X38" s="10"/>
      <c r="Y38" s="10"/>
      <c r="Z38" s="10"/>
    </row>
    <row r="40" spans="16:34" ht="25.8" x14ac:dyDescent="0.5">
      <c r="P40" s="17"/>
      <c r="Q40" s="17"/>
      <c r="R40" s="17"/>
      <c r="S40" s="17"/>
      <c r="T40" s="17"/>
      <c r="U40" s="17"/>
      <c r="V40" s="17"/>
      <c r="W40" s="17"/>
      <c r="X40" s="17"/>
      <c r="Y40" s="17"/>
      <c r="Z40" s="17"/>
      <c r="AA40" s="17"/>
      <c r="AB40" s="17"/>
    </row>
    <row r="41" spans="16:34" ht="25.8" x14ac:dyDescent="0.5">
      <c r="P41" s="17"/>
      <c r="Q41" s="17"/>
      <c r="R41" s="17"/>
      <c r="S41" s="17"/>
      <c r="T41" s="17"/>
      <c r="U41" s="17"/>
      <c r="V41" s="17"/>
      <c r="W41" s="17"/>
      <c r="X41" s="17"/>
      <c r="Y41" s="17"/>
      <c r="Z41" s="17"/>
      <c r="AA41" s="17"/>
      <c r="AB41" s="17"/>
    </row>
    <row r="42" spans="16:34" ht="25.8" x14ac:dyDescent="0.5">
      <c r="P42" s="17"/>
      <c r="Q42" s="17"/>
      <c r="R42" s="17"/>
      <c r="S42" s="17"/>
      <c r="T42" s="17"/>
      <c r="U42" s="17"/>
      <c r="V42" s="17"/>
      <c r="W42" s="17"/>
      <c r="X42" s="17"/>
      <c r="Y42" s="17"/>
      <c r="Z42" s="17"/>
      <c r="AA42" s="17"/>
      <c r="AB42" s="17"/>
    </row>
    <row r="43" spans="16:34" ht="25.8" x14ac:dyDescent="0.5">
      <c r="P43" s="17"/>
      <c r="Q43" s="17"/>
      <c r="R43" s="17"/>
      <c r="S43" s="17"/>
      <c r="T43" s="17"/>
      <c r="U43" s="17"/>
      <c r="V43" s="17"/>
      <c r="W43" s="17"/>
      <c r="X43" s="17"/>
      <c r="Y43" s="17"/>
      <c r="Z43" s="17"/>
      <c r="AA43" s="17"/>
      <c r="AB43" s="17"/>
    </row>
    <row r="44" spans="16:34" ht="25.8" x14ac:dyDescent="0.5">
      <c r="P44" s="17"/>
      <c r="Q44" s="17"/>
      <c r="R44" s="17"/>
      <c r="S44" s="17"/>
      <c r="T44" s="17"/>
      <c r="U44" s="17"/>
      <c r="V44" s="17"/>
      <c r="W44" s="17"/>
      <c r="X44" s="17"/>
      <c r="Y44" s="17"/>
      <c r="Z44" s="17"/>
      <c r="AA44" s="17"/>
      <c r="AB44" s="17"/>
    </row>
    <row r="45" spans="16:34" ht="25.8" x14ac:dyDescent="0.5">
      <c r="P45" s="17"/>
      <c r="Q45" s="17"/>
      <c r="R45" s="17"/>
      <c r="S45" s="17"/>
      <c r="T45" s="17"/>
      <c r="U45" s="17"/>
      <c r="V45" s="17"/>
      <c r="W45" s="17"/>
      <c r="X45" s="17"/>
      <c r="Y45" s="17"/>
      <c r="Z45" s="17"/>
      <c r="AA45" s="17"/>
      <c r="AB45" s="17"/>
    </row>
    <row r="46" spans="16:34" ht="25.8" x14ac:dyDescent="0.5">
      <c r="P46" s="17"/>
      <c r="Q46" s="17"/>
      <c r="R46" s="17"/>
      <c r="S46" s="17"/>
      <c r="T46" s="17"/>
      <c r="U46" s="17"/>
      <c r="V46" s="17"/>
      <c r="W46" s="17"/>
      <c r="X46" s="17"/>
      <c r="Y46" s="17"/>
      <c r="Z46" s="17"/>
      <c r="AA46" s="17"/>
      <c r="AB46" s="17"/>
    </row>
    <row r="47" spans="16:34" ht="25.8" x14ac:dyDescent="0.5">
      <c r="P47" s="17"/>
      <c r="Q47" s="17"/>
      <c r="R47" s="17"/>
      <c r="S47" s="17"/>
      <c r="T47" s="17"/>
      <c r="U47" s="17"/>
      <c r="V47" s="17"/>
      <c r="W47" s="17"/>
      <c r="X47" s="17"/>
      <c r="Y47" s="17"/>
      <c r="Z47" s="17"/>
      <c r="AA47" s="17"/>
      <c r="AB47" s="17"/>
    </row>
    <row r="48" spans="1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17"/>
      <c r="R54" s="17"/>
      <c r="S54" s="17"/>
      <c r="T54" s="17"/>
      <c r="U54" s="17"/>
      <c r="V54" s="17"/>
      <c r="W54" s="17"/>
      <c r="X54" s="17"/>
      <c r="Y54" s="17"/>
      <c r="Z54" s="17"/>
      <c r="AA54" s="17"/>
      <c r="AB54" s="17"/>
    </row>
    <row r="55" spans="16:28" ht="25.8" x14ac:dyDescent="0.5">
      <c r="P55" s="17"/>
      <c r="Q55" s="17"/>
      <c r="R55" s="17"/>
      <c r="S55" s="17"/>
      <c r="T55" s="17"/>
      <c r="U55" s="17"/>
      <c r="V55" s="17"/>
      <c r="W55" s="17"/>
      <c r="X55" s="17"/>
      <c r="Y55" s="17"/>
      <c r="Z55" s="17"/>
      <c r="AA55" s="17"/>
      <c r="AB55" s="17"/>
    </row>
    <row r="56" spans="16:28" ht="25.8" x14ac:dyDescent="0.5">
      <c r="P56" s="17"/>
      <c r="Q56" s="9"/>
      <c r="R56" s="9"/>
      <c r="S56" s="9"/>
      <c r="T56" s="17"/>
      <c r="U56" s="17"/>
      <c r="V56" s="17"/>
      <c r="W56" s="17"/>
      <c r="X56" s="17"/>
      <c r="Y56" s="17"/>
      <c r="Z56" s="17"/>
      <c r="AA56" s="17"/>
      <c r="AB56" s="17"/>
    </row>
    <row r="57" spans="16:28" ht="25.8" x14ac:dyDescent="0.5">
      <c r="P57" s="17"/>
      <c r="Q57" s="9"/>
      <c r="R57" s="18"/>
      <c r="S57" s="9"/>
      <c r="T57" s="17"/>
      <c r="U57" s="17"/>
      <c r="V57" s="17"/>
      <c r="W57" s="17"/>
      <c r="X57" s="17"/>
      <c r="Y57" s="17"/>
      <c r="Z57" s="17"/>
      <c r="AA57" s="17"/>
      <c r="AB57" s="17"/>
    </row>
    <row r="58" spans="16:28" ht="25.8" x14ac:dyDescent="0.5">
      <c r="P58" s="17"/>
      <c r="Q58" s="9"/>
      <c r="R58" s="18"/>
      <c r="S58" s="9"/>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1" spans="16:28" ht="25.8" x14ac:dyDescent="0.5">
      <c r="P61" s="17"/>
      <c r="Q61" s="17"/>
      <c r="R61" s="17"/>
      <c r="S61" s="17"/>
      <c r="T61" s="17"/>
      <c r="U61" s="17"/>
      <c r="V61" s="17"/>
      <c r="W61" s="17"/>
      <c r="X61" s="17"/>
      <c r="Y61" s="17"/>
      <c r="Z61" s="17"/>
      <c r="AA61" s="17"/>
      <c r="AB61" s="17"/>
    </row>
    <row r="62" spans="16: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F718-F4D8-4784-8734-91BDA0C6B85D}">
  <dimension ref="H5:S38"/>
  <sheetViews>
    <sheetView zoomScale="80" zoomScaleNormal="80" workbookViewId="0"/>
  </sheetViews>
  <sheetFormatPr defaultColWidth="8.88671875" defaultRowHeight="14.4" x14ac:dyDescent="0.3"/>
  <cols>
    <col min="1" max="8" width="8.88671875" style="21"/>
    <col min="9" max="9" width="55.6640625" style="21" customWidth="1"/>
    <col min="10" max="10" width="14.5546875" style="21" customWidth="1"/>
    <col min="11" max="11" width="5.109375" style="21" customWidth="1"/>
    <col min="12" max="12" width="14.44140625" style="21" customWidth="1"/>
    <col min="13" max="16384" width="8.88671875" style="21"/>
  </cols>
  <sheetData>
    <row r="5" spans="8:14" x14ac:dyDescent="0.3">
      <c r="H5" s="121" t="s">
        <v>2</v>
      </c>
      <c r="I5" s="121"/>
      <c r="J5" s="121"/>
      <c r="K5" s="20"/>
      <c r="L5" s="20"/>
      <c r="M5" s="20"/>
    </row>
    <row r="6" spans="8:14" x14ac:dyDescent="0.3">
      <c r="H6" s="121"/>
      <c r="I6" s="121"/>
      <c r="J6" s="121"/>
      <c r="K6" s="20"/>
      <c r="L6" s="20"/>
      <c r="M6" s="20"/>
    </row>
    <row r="7" spans="8:14" x14ac:dyDescent="0.3">
      <c r="H7" s="121"/>
      <c r="I7" s="121"/>
      <c r="J7" s="121"/>
      <c r="K7" s="20"/>
      <c r="L7" s="20"/>
      <c r="M7" s="20"/>
    </row>
    <row r="8" spans="8:14" x14ac:dyDescent="0.3">
      <c r="H8" s="20"/>
      <c r="I8" s="20"/>
      <c r="J8" s="20"/>
      <c r="K8" s="20"/>
      <c r="L8" s="20"/>
      <c r="M8" s="20"/>
    </row>
    <row r="9" spans="8:14" x14ac:dyDescent="0.3">
      <c r="I9" s="122" t="s">
        <v>3</v>
      </c>
      <c r="J9" s="20"/>
      <c r="K9" s="20"/>
      <c r="L9" s="20"/>
      <c r="M9" s="20"/>
    </row>
    <row r="10" spans="8:14" x14ac:dyDescent="0.3">
      <c r="I10" s="122"/>
      <c r="L10" s="20"/>
      <c r="M10" s="20"/>
    </row>
    <row r="11" spans="8:14" x14ac:dyDescent="0.3">
      <c r="I11" s="21" t="s">
        <v>4</v>
      </c>
      <c r="M11" s="20"/>
    </row>
    <row r="12" spans="8:14" ht="15" customHeight="1" x14ac:dyDescent="0.3">
      <c r="I12" s="21" t="s">
        <v>5</v>
      </c>
      <c r="J12" s="123" t="s">
        <v>6</v>
      </c>
    </row>
    <row r="13" spans="8:14" ht="15" customHeight="1" x14ac:dyDescent="0.3">
      <c r="J13" s="124"/>
    </row>
    <row r="14" spans="8:14" ht="22.8" x14ac:dyDescent="0.3">
      <c r="I14" s="22" t="s">
        <v>7</v>
      </c>
      <c r="J14" s="23">
        <v>90</v>
      </c>
    </row>
    <row r="15" spans="8:14" ht="15" customHeight="1" x14ac:dyDescent="0.3">
      <c r="M15" s="125" t="s">
        <v>8</v>
      </c>
      <c r="N15" s="127">
        <f>J14/J17</f>
        <v>0.75</v>
      </c>
    </row>
    <row r="16" spans="8:14" ht="15" customHeight="1" x14ac:dyDescent="0.3">
      <c r="J16" s="24">
        <v>45</v>
      </c>
      <c r="M16" s="126"/>
      <c r="N16" s="128"/>
    </row>
    <row r="17" spans="8:19" ht="22.8" x14ac:dyDescent="0.3">
      <c r="I17" s="22" t="s">
        <v>9</v>
      </c>
      <c r="J17" s="23">
        <v>120</v>
      </c>
      <c r="S17" s="25">
        <v>61</v>
      </c>
    </row>
    <row r="19" spans="8:19" x14ac:dyDescent="0.3">
      <c r="J19" s="24">
        <v>60</v>
      </c>
    </row>
    <row r="21" spans="8:19" x14ac:dyDescent="0.3">
      <c r="I21" s="122" t="s">
        <v>10</v>
      </c>
    </row>
    <row r="22" spans="8:19" x14ac:dyDescent="0.3">
      <c r="I22" s="122"/>
    </row>
    <row r="24" spans="8:19" ht="15.6" x14ac:dyDescent="0.3">
      <c r="H24" s="26" t="s">
        <v>11</v>
      </c>
      <c r="I24" s="27" t="s">
        <v>12</v>
      </c>
      <c r="J24" s="28">
        <f>1-(J14/J17)</f>
        <v>0.25</v>
      </c>
    </row>
    <row r="25" spans="8:19" ht="15.6" x14ac:dyDescent="0.3">
      <c r="H25" s="29"/>
      <c r="I25" s="30"/>
      <c r="J25" s="31"/>
    </row>
    <row r="26" spans="8:19" ht="15.6" x14ac:dyDescent="0.3">
      <c r="H26" s="26" t="s">
        <v>13</v>
      </c>
      <c r="I26" s="27" t="s">
        <v>14</v>
      </c>
      <c r="J26" s="28">
        <f>(J14^2)/(J17*(J17-J14))</f>
        <v>2.25</v>
      </c>
    </row>
    <row r="27" spans="8:19" ht="15.6" x14ac:dyDescent="0.3">
      <c r="H27" s="29"/>
      <c r="I27" s="30"/>
      <c r="J27" s="31"/>
    </row>
    <row r="28" spans="8:19" ht="15.6" x14ac:dyDescent="0.3">
      <c r="H28" s="26" t="s">
        <v>15</v>
      </c>
      <c r="I28" s="27" t="s">
        <v>16</v>
      </c>
      <c r="J28" s="32">
        <f>J26+(J14/J17)</f>
        <v>3</v>
      </c>
    </row>
    <row r="29" spans="8:19" ht="15.6" x14ac:dyDescent="0.3">
      <c r="H29" s="29"/>
      <c r="I29" s="30"/>
      <c r="J29" s="31"/>
    </row>
    <row r="30" spans="8:19" ht="15.6" x14ac:dyDescent="0.3">
      <c r="H30" s="26" t="s">
        <v>17</v>
      </c>
      <c r="I30" s="27" t="s">
        <v>18</v>
      </c>
      <c r="J30" s="28">
        <f>J26/J14</f>
        <v>2.5000000000000001E-2</v>
      </c>
    </row>
    <row r="31" spans="8:19" ht="15.6" x14ac:dyDescent="0.3">
      <c r="H31" s="29"/>
      <c r="I31" s="30"/>
      <c r="J31" s="31"/>
      <c r="M31" s="120"/>
      <c r="N31" s="120"/>
      <c r="O31" s="120"/>
    </row>
    <row r="32" spans="8:19" ht="15.6" x14ac:dyDescent="0.3">
      <c r="H32" s="26" t="s">
        <v>19</v>
      </c>
      <c r="I32" s="27" t="s">
        <v>20</v>
      </c>
      <c r="J32" s="28">
        <f>J30+(1/J17)</f>
        <v>3.3333333333333333E-2</v>
      </c>
    </row>
    <row r="33" spans="8:10" ht="15.6" x14ac:dyDescent="0.3">
      <c r="H33" s="29"/>
      <c r="I33" s="30"/>
      <c r="J33" s="31"/>
    </row>
    <row r="34" spans="8:10" ht="15.6" x14ac:dyDescent="0.3">
      <c r="H34" s="26" t="s">
        <v>21</v>
      </c>
      <c r="I34" s="27" t="s">
        <v>22</v>
      </c>
      <c r="J34" s="28">
        <f>J14/J17</f>
        <v>0.75</v>
      </c>
    </row>
    <row r="36" spans="8:10" ht="15.6" x14ac:dyDescent="0.3">
      <c r="H36" s="26" t="s">
        <v>23</v>
      </c>
      <c r="I36" s="27" t="s">
        <v>24</v>
      </c>
      <c r="J36" s="28">
        <f>(N15^J38)*J24</f>
        <v>0.25</v>
      </c>
    </row>
    <row r="38" spans="8:10" ht="24.6" x14ac:dyDescent="0.3">
      <c r="H38" s="26" t="s">
        <v>25</v>
      </c>
      <c r="J38" s="33">
        <v>0</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70" zoomScaleNormal="70" workbookViewId="0"/>
  </sheetViews>
  <sheetFormatPr defaultColWidth="9.109375" defaultRowHeight="14.4" x14ac:dyDescent="0.3"/>
  <cols>
    <col min="1" max="16384" width="9.109375" style="1"/>
  </cols>
  <sheetData>
    <row r="1" spans="1:27" x14ac:dyDescent="0.3">
      <c r="A1" s="1" t="s">
        <v>0</v>
      </c>
    </row>
    <row r="14" spans="1:27" x14ac:dyDescent="0.3">
      <c r="K14" s="5"/>
      <c r="L14" s="5"/>
      <c r="M14" s="5"/>
      <c r="N14" s="5"/>
      <c r="O14" s="5"/>
      <c r="P14" s="5"/>
      <c r="Q14" s="5"/>
      <c r="R14" s="5"/>
      <c r="S14" s="5"/>
      <c r="T14" s="5"/>
      <c r="U14" s="5"/>
      <c r="V14" s="5"/>
      <c r="W14" s="5"/>
      <c r="X14" s="5"/>
      <c r="Y14" s="5"/>
      <c r="Z14" s="5"/>
      <c r="AA14" s="5"/>
    </row>
    <row r="15" spans="1:27" x14ac:dyDescent="0.3">
      <c r="K15" s="5"/>
      <c r="L15" s="5"/>
      <c r="M15" s="5"/>
      <c r="N15" s="5"/>
      <c r="O15" s="5"/>
      <c r="P15" s="5"/>
      <c r="Q15" s="5"/>
      <c r="R15" s="5"/>
      <c r="S15" s="5"/>
      <c r="T15" s="5"/>
      <c r="U15" s="5"/>
      <c r="V15" s="5"/>
      <c r="W15" s="5"/>
      <c r="X15" s="5"/>
      <c r="Y15" s="5"/>
      <c r="Z15" s="5"/>
      <c r="AA15" s="5"/>
    </row>
    <row r="16" spans="1:27" x14ac:dyDescent="0.3">
      <c r="K16" s="5"/>
      <c r="L16" s="5"/>
      <c r="M16" s="5"/>
      <c r="N16" s="5"/>
      <c r="O16" s="5"/>
      <c r="P16" s="5"/>
      <c r="Q16" s="5"/>
      <c r="R16" s="5"/>
      <c r="S16" s="5"/>
      <c r="T16" s="5"/>
      <c r="U16" s="5"/>
      <c r="V16" s="5"/>
      <c r="W16" s="5"/>
      <c r="X16" s="5"/>
      <c r="Y16" s="5"/>
      <c r="Z16" s="5"/>
      <c r="AA16" s="5"/>
    </row>
    <row r="17" spans="11:27" x14ac:dyDescent="0.3">
      <c r="K17" s="5"/>
      <c r="L17" s="5"/>
      <c r="M17" s="5"/>
      <c r="N17" s="5"/>
      <c r="O17" s="5"/>
      <c r="P17" s="5"/>
      <c r="Q17" s="5"/>
      <c r="R17" s="5"/>
      <c r="S17" s="5"/>
      <c r="T17" s="5"/>
      <c r="U17" s="5"/>
      <c r="V17" s="5"/>
      <c r="W17" s="5"/>
      <c r="X17" s="5"/>
      <c r="Y17" s="5"/>
      <c r="Z17" s="5"/>
      <c r="AA17" s="5"/>
    </row>
    <row r="18" spans="11:27" x14ac:dyDescent="0.3">
      <c r="K18" s="5"/>
      <c r="L18" s="5"/>
      <c r="M18" s="5"/>
      <c r="N18" s="5"/>
      <c r="O18" s="5"/>
      <c r="P18" s="5"/>
      <c r="Q18" s="5"/>
      <c r="R18" s="5"/>
      <c r="S18" s="5"/>
      <c r="T18" s="5"/>
      <c r="U18" s="5"/>
      <c r="V18" s="5"/>
      <c r="W18" s="5"/>
      <c r="X18" s="5"/>
      <c r="Y18" s="5"/>
      <c r="Z18" s="5"/>
      <c r="AA18" s="5"/>
    </row>
    <row r="19" spans="11:27" x14ac:dyDescent="0.3">
      <c r="K19" s="5"/>
      <c r="L19" s="5"/>
      <c r="M19" s="5"/>
      <c r="N19" s="5"/>
      <c r="O19" s="5"/>
      <c r="P19" s="5"/>
      <c r="Q19" s="5"/>
      <c r="R19" s="5"/>
      <c r="S19" s="5"/>
      <c r="T19" s="5"/>
      <c r="U19" s="5"/>
      <c r="V19" s="5"/>
      <c r="W19" s="5"/>
      <c r="X19" s="5"/>
      <c r="Y19" s="5"/>
      <c r="Z19" s="5"/>
      <c r="AA19" s="5"/>
    </row>
    <row r="20" spans="11:27" x14ac:dyDescent="0.3">
      <c r="K20" s="5"/>
      <c r="L20" s="5"/>
      <c r="M20" s="5"/>
      <c r="N20" s="5"/>
      <c r="O20" s="5"/>
      <c r="P20" s="5"/>
      <c r="Q20" s="5"/>
      <c r="R20" s="5"/>
      <c r="S20" s="5"/>
      <c r="T20" s="5"/>
      <c r="U20" s="5"/>
      <c r="V20" s="5"/>
      <c r="W20" s="5"/>
      <c r="X20" s="5"/>
      <c r="Y20" s="5"/>
      <c r="Z20" s="5"/>
      <c r="AA20" s="5"/>
    </row>
    <row r="21" spans="11:27" x14ac:dyDescent="0.3">
      <c r="K21" s="5"/>
      <c r="L21" s="5"/>
      <c r="M21" s="5"/>
      <c r="N21" s="5"/>
      <c r="O21" s="5"/>
      <c r="P21" s="5"/>
      <c r="Q21" s="5"/>
      <c r="R21" s="5"/>
      <c r="S21" s="5"/>
      <c r="T21" s="5"/>
      <c r="U21" s="5"/>
      <c r="V21" s="5"/>
      <c r="W21" s="5"/>
      <c r="X21" s="5"/>
      <c r="Y21" s="5"/>
      <c r="Z21" s="5"/>
      <c r="AA21" s="5"/>
    </row>
    <row r="22" spans="11:27" x14ac:dyDescent="0.3">
      <c r="K22" s="5"/>
      <c r="L22" s="5"/>
      <c r="M22" s="5"/>
      <c r="N22" s="5"/>
      <c r="O22" s="5"/>
      <c r="P22" s="5"/>
      <c r="Q22" s="5"/>
      <c r="R22" s="5"/>
      <c r="S22" s="5"/>
      <c r="T22" s="5"/>
      <c r="U22" s="5"/>
      <c r="V22" s="5"/>
      <c r="W22" s="5"/>
      <c r="X22" s="5"/>
      <c r="Y22" s="5"/>
      <c r="Z22" s="5"/>
      <c r="AA22" s="5"/>
    </row>
    <row r="23" spans="11:27" x14ac:dyDescent="0.3">
      <c r="K23" s="5"/>
      <c r="L23" s="5"/>
      <c r="M23" s="5"/>
      <c r="N23" s="5"/>
      <c r="O23" s="5"/>
      <c r="P23" s="5"/>
      <c r="Q23" s="5"/>
      <c r="R23" s="5"/>
      <c r="S23" s="5"/>
      <c r="T23" s="5"/>
      <c r="U23" s="5"/>
      <c r="V23" s="5"/>
      <c r="W23" s="5"/>
      <c r="X23" s="5"/>
      <c r="Y23" s="5"/>
      <c r="Z23" s="5"/>
      <c r="AA23" s="5"/>
    </row>
    <row r="24" spans="11:27" x14ac:dyDescent="0.3">
      <c r="K24" s="5"/>
      <c r="L24" s="5"/>
      <c r="M24" s="5"/>
      <c r="N24" s="5"/>
      <c r="O24" s="5"/>
      <c r="P24" s="5"/>
      <c r="Q24" s="5"/>
      <c r="R24" s="5"/>
      <c r="S24" s="5"/>
      <c r="T24" s="5"/>
      <c r="U24" s="5"/>
      <c r="V24" s="5"/>
      <c r="W24" s="5"/>
      <c r="X24" s="5"/>
      <c r="Y24" s="5"/>
      <c r="Z24" s="5"/>
      <c r="AA24" s="5"/>
    </row>
    <row r="25" spans="11:27" x14ac:dyDescent="0.3">
      <c r="K25" s="5"/>
      <c r="L25" s="5"/>
      <c r="M25" s="5"/>
      <c r="N25" s="5"/>
      <c r="O25" s="5"/>
      <c r="P25" s="5"/>
      <c r="Q25" s="5"/>
      <c r="R25" s="5"/>
      <c r="S25" s="5"/>
      <c r="T25" s="5"/>
      <c r="U25" s="5"/>
      <c r="V25" s="5"/>
      <c r="W25" s="5"/>
      <c r="X25" s="5"/>
      <c r="Y25" s="5"/>
      <c r="Z25" s="5"/>
      <c r="AA25" s="5"/>
    </row>
    <row r="26" spans="11:27" x14ac:dyDescent="0.3">
      <c r="K26" s="5"/>
      <c r="L26" s="5"/>
      <c r="M26" s="5"/>
      <c r="N26" s="5"/>
      <c r="O26" s="5"/>
      <c r="P26" s="5"/>
      <c r="Q26" s="5"/>
      <c r="R26" s="5"/>
      <c r="S26" s="5"/>
      <c r="T26" s="5"/>
      <c r="U26" s="5"/>
      <c r="V26" s="5"/>
      <c r="W26" s="5"/>
      <c r="X26" s="5"/>
      <c r="Y26" s="5"/>
      <c r="Z26" s="5"/>
      <c r="AA26" s="5"/>
    </row>
    <row r="27" spans="11:27" x14ac:dyDescent="0.3">
      <c r="K27" s="5"/>
      <c r="L27" s="5"/>
      <c r="M27" s="5"/>
      <c r="N27" s="5"/>
      <c r="O27" s="5"/>
      <c r="P27" s="5"/>
      <c r="Q27" s="5"/>
      <c r="R27" s="5"/>
      <c r="S27" s="5"/>
      <c r="T27" s="5"/>
      <c r="U27" s="5"/>
      <c r="V27" s="5"/>
      <c r="W27" s="5"/>
      <c r="X27" s="5"/>
      <c r="Y27" s="5"/>
      <c r="Z27" s="5"/>
      <c r="AA27" s="5"/>
    </row>
    <row r="28" spans="11:27" x14ac:dyDescent="0.3">
      <c r="K28" s="5"/>
      <c r="L28" s="5"/>
      <c r="M28" s="5"/>
      <c r="N28" s="5"/>
      <c r="O28" s="5"/>
      <c r="P28" s="5"/>
      <c r="Q28" s="5"/>
      <c r="R28" s="5"/>
      <c r="S28" s="5"/>
      <c r="T28" s="5"/>
      <c r="U28" s="5"/>
      <c r="V28" s="5"/>
      <c r="W28" s="5"/>
      <c r="X28" s="5"/>
      <c r="Y28" s="5"/>
      <c r="Z28" s="5"/>
      <c r="AA28" s="5"/>
    </row>
    <row r="29" spans="11:27" x14ac:dyDescent="0.3">
      <c r="K29" s="5"/>
      <c r="L29" s="5"/>
      <c r="M29" s="5"/>
      <c r="N29" s="5"/>
      <c r="O29" s="5"/>
      <c r="P29" s="5"/>
      <c r="Q29" s="5"/>
      <c r="R29" s="5"/>
      <c r="S29" s="5"/>
      <c r="T29" s="5"/>
      <c r="U29" s="5"/>
      <c r="V29" s="5"/>
      <c r="W29" s="5"/>
      <c r="X29" s="5"/>
      <c r="Y29" s="5"/>
      <c r="Z29" s="5"/>
      <c r="AA29" s="5"/>
    </row>
    <row r="30" spans="11:27" x14ac:dyDescent="0.3">
      <c r="K30" s="5"/>
      <c r="L30" s="5"/>
      <c r="M30" s="5"/>
      <c r="N30" s="5"/>
      <c r="O30" s="5"/>
      <c r="P30" s="5"/>
      <c r="Q30" s="5"/>
      <c r="R30" s="5"/>
      <c r="S30" s="5"/>
      <c r="T30" s="5"/>
      <c r="U30" s="5"/>
      <c r="V30" s="5"/>
      <c r="W30" s="5"/>
      <c r="X30" s="5"/>
      <c r="Y30" s="5"/>
      <c r="Z30" s="5"/>
      <c r="AA30" s="5"/>
    </row>
    <row r="31" spans="11:27" x14ac:dyDescent="0.3">
      <c r="K31" s="5"/>
      <c r="L31" s="5"/>
      <c r="M31" s="5"/>
      <c r="N31" s="5"/>
      <c r="O31" s="5"/>
      <c r="P31" s="5"/>
      <c r="Q31" s="5"/>
      <c r="R31" s="5"/>
      <c r="S31" s="5"/>
      <c r="T31" s="5"/>
      <c r="U31" s="5"/>
      <c r="V31" s="5"/>
      <c r="W31" s="5"/>
      <c r="X31" s="5"/>
      <c r="Y31" s="5"/>
      <c r="Z31" s="5"/>
      <c r="AA31" s="5"/>
    </row>
    <row r="32" spans="11:27" x14ac:dyDescent="0.3">
      <c r="K32" s="5"/>
      <c r="L32" s="5"/>
      <c r="M32" s="5"/>
      <c r="N32" s="5"/>
      <c r="O32" s="5"/>
      <c r="P32" s="5"/>
      <c r="Q32" s="5"/>
      <c r="R32" s="5"/>
      <c r="S32" s="5"/>
      <c r="T32" s="5"/>
      <c r="U32" s="5"/>
      <c r="V32" s="5"/>
      <c r="W32" s="5"/>
      <c r="X32" s="5"/>
      <c r="Y32" s="5"/>
      <c r="Z32" s="5"/>
      <c r="AA32" s="5"/>
    </row>
    <row r="33" spans="11:27" x14ac:dyDescent="0.3">
      <c r="K33" s="5"/>
      <c r="L33" s="5"/>
      <c r="M33" s="5"/>
      <c r="N33" s="5"/>
      <c r="O33" s="5"/>
      <c r="P33" s="5"/>
      <c r="Q33" s="5"/>
      <c r="R33" s="5"/>
      <c r="S33" s="5"/>
      <c r="T33" s="5"/>
      <c r="U33" s="5"/>
      <c r="V33" s="5"/>
      <c r="W33" s="5"/>
      <c r="X33" s="5"/>
      <c r="Y33" s="5"/>
      <c r="Z33" s="5"/>
      <c r="AA33" s="5"/>
    </row>
    <row r="34" spans="11:27" x14ac:dyDescent="0.3">
      <c r="K34" s="5"/>
      <c r="L34" s="5"/>
      <c r="M34" s="5"/>
      <c r="N34" s="5"/>
      <c r="O34" s="5"/>
      <c r="P34" s="5"/>
      <c r="Q34" s="5"/>
      <c r="R34" s="5"/>
      <c r="S34" s="5"/>
      <c r="T34" s="5"/>
      <c r="U34" s="5"/>
      <c r="V34" s="5"/>
      <c r="W34" s="5"/>
      <c r="X34" s="5"/>
      <c r="Y34" s="5"/>
      <c r="Z34" s="5"/>
      <c r="AA34" s="5"/>
    </row>
    <row r="35" spans="11:27" x14ac:dyDescent="0.3">
      <c r="K35" s="5"/>
      <c r="L35" s="5"/>
      <c r="M35" s="5"/>
      <c r="N35" s="5"/>
      <c r="O35" s="5"/>
      <c r="P35" s="5"/>
      <c r="Q35" s="5"/>
      <c r="R35" s="5"/>
      <c r="S35" s="5"/>
      <c r="T35" s="5"/>
      <c r="U35" s="5"/>
      <c r="V35" s="5"/>
      <c r="W35" s="5"/>
      <c r="X35" s="5"/>
      <c r="Y35" s="5"/>
      <c r="Z35" s="5"/>
      <c r="AA35" s="5"/>
    </row>
    <row r="36" spans="11:27" x14ac:dyDescent="0.3">
      <c r="K36" s="5"/>
      <c r="L36" s="5"/>
      <c r="M36" s="5"/>
      <c r="N36" s="5"/>
      <c r="O36" s="5"/>
      <c r="P36" s="5"/>
      <c r="Q36" s="5"/>
      <c r="R36" s="5"/>
      <c r="S36" s="5"/>
      <c r="T36" s="5"/>
      <c r="U36" s="5"/>
      <c r="V36" s="5"/>
      <c r="W36" s="5"/>
      <c r="X36" s="5"/>
      <c r="Y36" s="5"/>
      <c r="Z36" s="5"/>
      <c r="AA36" s="5"/>
    </row>
    <row r="37" spans="11:27" x14ac:dyDescent="0.3">
      <c r="K37" s="5"/>
      <c r="L37" s="5"/>
      <c r="M37" s="5"/>
      <c r="N37" s="5"/>
      <c r="O37" s="5"/>
      <c r="P37" s="5"/>
      <c r="Q37" s="5"/>
      <c r="R37" s="5"/>
      <c r="S37" s="5"/>
      <c r="T37" s="5"/>
      <c r="U37" s="5"/>
      <c r="V37" s="5"/>
      <c r="W37" s="5"/>
      <c r="X37" s="5"/>
      <c r="Y37" s="5"/>
      <c r="Z37" s="5"/>
      <c r="AA37" s="5"/>
    </row>
    <row r="38" spans="11:27" x14ac:dyDescent="0.3">
      <c r="K38" s="5"/>
      <c r="L38" s="5"/>
      <c r="M38" s="5"/>
      <c r="N38" s="5"/>
      <c r="O38" s="5"/>
      <c r="P38" s="5"/>
      <c r="Q38" s="5"/>
      <c r="R38" s="5"/>
      <c r="S38" s="5"/>
      <c r="T38" s="5"/>
      <c r="U38" s="5"/>
      <c r="V38" s="5"/>
      <c r="W38" s="5"/>
      <c r="X38" s="5"/>
      <c r="Y38" s="5"/>
      <c r="Z38" s="5"/>
      <c r="AA38" s="5"/>
    </row>
    <row r="39" spans="11:27" x14ac:dyDescent="0.3">
      <c r="K39" s="5"/>
      <c r="L39" s="5"/>
      <c r="M39" s="5"/>
      <c r="N39" s="5"/>
      <c r="O39" s="5"/>
      <c r="P39" s="5"/>
      <c r="Q39" s="5"/>
      <c r="R39" s="5"/>
      <c r="S39" s="5"/>
      <c r="T39" s="5"/>
      <c r="U39" s="5"/>
      <c r="V39" s="5"/>
      <c r="W39" s="5"/>
      <c r="X39" s="5"/>
      <c r="Y39" s="5"/>
      <c r="Z39" s="5"/>
      <c r="AA39" s="5"/>
    </row>
    <row r="40" spans="11:27" x14ac:dyDescent="0.3">
      <c r="K40" s="5"/>
      <c r="L40" s="5"/>
      <c r="M40" s="5"/>
      <c r="N40" s="5"/>
      <c r="O40" s="5"/>
      <c r="P40" s="5"/>
      <c r="Q40" s="5"/>
      <c r="R40" s="5"/>
      <c r="S40" s="5"/>
      <c r="T40" s="5"/>
      <c r="U40" s="5"/>
      <c r="V40" s="5"/>
      <c r="W40" s="5"/>
      <c r="X40" s="5"/>
      <c r="Y40" s="5"/>
      <c r="Z40" s="5"/>
      <c r="AA40" s="5"/>
    </row>
    <row r="41" spans="11:27" x14ac:dyDescent="0.3">
      <c r="K41" s="5"/>
      <c r="L41" s="5"/>
      <c r="M41" s="5"/>
      <c r="N41" s="5"/>
      <c r="O41" s="5"/>
      <c r="P41" s="5"/>
      <c r="Q41" s="5"/>
      <c r="R41" s="5"/>
      <c r="S41" s="5"/>
      <c r="T41" s="5"/>
      <c r="U41" s="5"/>
      <c r="V41" s="5"/>
      <c r="W41" s="5"/>
      <c r="X41" s="5"/>
      <c r="Y41" s="5"/>
      <c r="Z41" s="5"/>
      <c r="AA41" s="5"/>
    </row>
    <row r="42" spans="11:27" x14ac:dyDescent="0.3">
      <c r="K42" s="5"/>
      <c r="L42" s="5"/>
      <c r="M42" s="5"/>
      <c r="N42" s="5"/>
      <c r="O42" s="5"/>
      <c r="P42" s="5"/>
      <c r="Q42" s="5"/>
      <c r="R42" s="5"/>
      <c r="S42" s="5"/>
      <c r="T42" s="5"/>
      <c r="U42" s="5"/>
      <c r="V42" s="5"/>
      <c r="W42" s="5"/>
      <c r="X42" s="5"/>
      <c r="Y42" s="5"/>
      <c r="Z42" s="5"/>
      <c r="AA42" s="5"/>
    </row>
    <row r="43" spans="11:27" x14ac:dyDescent="0.3">
      <c r="K43" s="5"/>
      <c r="L43" s="5"/>
      <c r="M43" s="5"/>
      <c r="N43" s="5"/>
      <c r="O43" s="5"/>
      <c r="P43" s="5"/>
      <c r="Q43" s="5"/>
      <c r="R43" s="5"/>
      <c r="S43" s="5"/>
      <c r="T43" s="5"/>
      <c r="U43" s="5"/>
      <c r="V43" s="5"/>
      <c r="W43" s="5"/>
      <c r="X43" s="5"/>
      <c r="Y43" s="5"/>
      <c r="Z43" s="5"/>
      <c r="AA43" s="5"/>
    </row>
    <row r="44" spans="11:27" x14ac:dyDescent="0.3">
      <c r="K44" s="5"/>
      <c r="L44" s="5"/>
      <c r="M44" s="5"/>
      <c r="N44" s="5"/>
      <c r="O44" s="5"/>
      <c r="P44" s="5"/>
      <c r="Q44" s="5"/>
      <c r="R44" s="5"/>
      <c r="S44" s="5"/>
      <c r="T44" s="5"/>
      <c r="U44" s="5"/>
      <c r="V44" s="5"/>
      <c r="W44" s="5"/>
      <c r="X44" s="5"/>
      <c r="Y44" s="5"/>
      <c r="Z44" s="5"/>
      <c r="AA44" s="5"/>
    </row>
    <row r="45" spans="11:27" x14ac:dyDescent="0.3">
      <c r="K45" s="5"/>
      <c r="L45" s="5"/>
      <c r="M45" s="5"/>
      <c r="N45" s="5"/>
      <c r="O45" s="5"/>
      <c r="P45" s="5"/>
      <c r="Q45" s="5"/>
      <c r="R45" s="5"/>
      <c r="S45" s="5"/>
      <c r="T45" s="5"/>
      <c r="U45" s="5"/>
      <c r="V45" s="5"/>
      <c r="W45" s="5"/>
      <c r="X45" s="5"/>
      <c r="Y45" s="5"/>
      <c r="Z45" s="5"/>
      <c r="AA45" s="5"/>
    </row>
    <row r="46" spans="11:27" x14ac:dyDescent="0.3">
      <c r="K46" s="5"/>
      <c r="L46" s="5"/>
      <c r="M46" s="5"/>
      <c r="N46" s="5"/>
      <c r="O46" s="5"/>
      <c r="P46" s="5"/>
      <c r="Q46" s="5"/>
      <c r="R46" s="5"/>
      <c r="S46" s="5"/>
      <c r="T46" s="5"/>
      <c r="U46" s="5"/>
      <c r="V46" s="5"/>
      <c r="W46" s="5"/>
      <c r="X46" s="5"/>
      <c r="Y46" s="5"/>
      <c r="Z46" s="5"/>
      <c r="AA46" s="5"/>
    </row>
    <row r="47" spans="11:27" x14ac:dyDescent="0.3">
      <c r="K47" s="5"/>
      <c r="L47" s="5"/>
      <c r="M47" s="5"/>
      <c r="N47" s="5"/>
      <c r="O47" s="5"/>
      <c r="P47" s="5"/>
      <c r="Q47" s="5"/>
      <c r="R47" s="5"/>
      <c r="S47" s="5"/>
      <c r="T47" s="5"/>
      <c r="U47" s="5"/>
      <c r="V47" s="5"/>
      <c r="W47" s="5"/>
      <c r="X47" s="5"/>
      <c r="Y47" s="5"/>
      <c r="Z47" s="5"/>
      <c r="AA47" s="5"/>
    </row>
    <row r="48" spans="11:27" x14ac:dyDescent="0.3">
      <c r="K48" s="5"/>
      <c r="L48" s="5"/>
      <c r="M48" s="5"/>
      <c r="N48" s="5"/>
      <c r="O48" s="5"/>
      <c r="P48" s="5"/>
      <c r="Q48" s="5"/>
      <c r="R48" s="5"/>
      <c r="S48" s="5"/>
      <c r="T48" s="5"/>
      <c r="U48" s="5"/>
      <c r="V48" s="5"/>
      <c r="W48" s="5"/>
      <c r="X48" s="5"/>
      <c r="Y48" s="5"/>
      <c r="Z48" s="5"/>
      <c r="AA48" s="5"/>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1237-E33C-41B4-A37A-81C4AE44E4D5}">
  <dimension ref="H5:S38"/>
  <sheetViews>
    <sheetView zoomScale="80" zoomScaleNormal="80" workbookViewId="0"/>
  </sheetViews>
  <sheetFormatPr defaultColWidth="8.88671875" defaultRowHeight="14.4" x14ac:dyDescent="0.3"/>
  <cols>
    <col min="1" max="8" width="8.88671875" style="21"/>
    <col min="9" max="9" width="55.6640625" style="21" customWidth="1"/>
    <col min="10" max="10" width="14.5546875" style="21" customWidth="1"/>
    <col min="11" max="11" width="5.109375" style="21" customWidth="1"/>
    <col min="12" max="12" width="14.44140625" style="21" customWidth="1"/>
    <col min="13" max="16384" width="8.88671875" style="21"/>
  </cols>
  <sheetData>
    <row r="5" spans="8:14" x14ac:dyDescent="0.3">
      <c r="H5" s="121" t="s">
        <v>2</v>
      </c>
      <c r="I5" s="121"/>
      <c r="J5" s="121"/>
      <c r="K5" s="20"/>
      <c r="L5" s="20"/>
      <c r="M5" s="20"/>
    </row>
    <row r="6" spans="8:14" x14ac:dyDescent="0.3">
      <c r="H6" s="121"/>
      <c r="I6" s="121"/>
      <c r="J6" s="121"/>
      <c r="K6" s="20"/>
      <c r="L6" s="20"/>
      <c r="M6" s="20"/>
    </row>
    <row r="7" spans="8:14" x14ac:dyDescent="0.3">
      <c r="H7" s="121"/>
      <c r="I7" s="121"/>
      <c r="J7" s="121"/>
      <c r="K7" s="20"/>
      <c r="L7" s="20"/>
      <c r="M7" s="20"/>
    </row>
    <row r="8" spans="8:14" x14ac:dyDescent="0.3">
      <c r="H8" s="20"/>
      <c r="I8" s="20"/>
      <c r="J8" s="20"/>
      <c r="K8" s="20"/>
      <c r="L8" s="20"/>
      <c r="M8" s="20"/>
    </row>
    <row r="9" spans="8:14" x14ac:dyDescent="0.3">
      <c r="I9" s="122" t="s">
        <v>3</v>
      </c>
      <c r="J9" s="20"/>
      <c r="K9" s="20"/>
      <c r="L9" s="20"/>
      <c r="M9" s="20"/>
    </row>
    <row r="10" spans="8:14" x14ac:dyDescent="0.3">
      <c r="I10" s="122"/>
      <c r="L10" s="20"/>
      <c r="M10" s="20"/>
    </row>
    <row r="11" spans="8:14" x14ac:dyDescent="0.3">
      <c r="I11" s="21" t="s">
        <v>4</v>
      </c>
      <c r="M11" s="20"/>
    </row>
    <row r="12" spans="8:14" ht="15" customHeight="1" x14ac:dyDescent="0.3">
      <c r="I12" s="21" t="s">
        <v>5</v>
      </c>
      <c r="J12" s="123" t="s">
        <v>6</v>
      </c>
    </row>
    <row r="13" spans="8:14" ht="15" customHeight="1" x14ac:dyDescent="0.3">
      <c r="J13" s="124"/>
    </row>
    <row r="14" spans="8:14" ht="22.8" x14ac:dyDescent="0.3">
      <c r="I14" s="22" t="s">
        <v>7</v>
      </c>
      <c r="J14" s="23">
        <v>90</v>
      </c>
    </row>
    <row r="15" spans="8:14" ht="15" customHeight="1" x14ac:dyDescent="0.3">
      <c r="M15" s="125" t="s">
        <v>8</v>
      </c>
      <c r="N15" s="127">
        <f>J14/J17</f>
        <v>0.75</v>
      </c>
    </row>
    <row r="16" spans="8:14" ht="15" customHeight="1" x14ac:dyDescent="0.3">
      <c r="J16" s="24">
        <v>45</v>
      </c>
      <c r="M16" s="126"/>
      <c r="N16" s="128"/>
    </row>
    <row r="17" spans="8:19" ht="22.8" x14ac:dyDescent="0.3">
      <c r="I17" s="22" t="s">
        <v>9</v>
      </c>
      <c r="J17" s="23">
        <v>120</v>
      </c>
      <c r="S17" s="25">
        <v>61</v>
      </c>
    </row>
    <row r="19" spans="8:19" x14ac:dyDescent="0.3">
      <c r="J19" s="24">
        <v>60</v>
      </c>
    </row>
    <row r="21" spans="8:19" x14ac:dyDescent="0.3">
      <c r="I21" s="122" t="s">
        <v>10</v>
      </c>
    </row>
    <row r="22" spans="8:19" x14ac:dyDescent="0.3">
      <c r="I22" s="122"/>
    </row>
    <row r="24" spans="8:19" ht="15.6" x14ac:dyDescent="0.3">
      <c r="H24" s="26" t="s">
        <v>11</v>
      </c>
      <c r="I24" s="27" t="s">
        <v>12</v>
      </c>
      <c r="J24" s="28">
        <f>1-(J14/J17)</f>
        <v>0.25</v>
      </c>
    </row>
    <row r="25" spans="8:19" ht="15.6" x14ac:dyDescent="0.3">
      <c r="H25" s="29"/>
      <c r="I25" s="30"/>
      <c r="J25" s="31"/>
    </row>
    <row r="26" spans="8:19" ht="15.6" x14ac:dyDescent="0.3">
      <c r="H26" s="26" t="s">
        <v>13</v>
      </c>
      <c r="I26" s="27" t="s">
        <v>14</v>
      </c>
      <c r="J26" s="28">
        <f>(J14^2)/(J17*(J17-J14))</f>
        <v>2.25</v>
      </c>
    </row>
    <row r="27" spans="8:19" ht="15.6" x14ac:dyDescent="0.3">
      <c r="H27" s="29"/>
      <c r="I27" s="30"/>
      <c r="J27" s="31"/>
    </row>
    <row r="28" spans="8:19" ht="15.6" x14ac:dyDescent="0.3">
      <c r="H28" s="26" t="s">
        <v>15</v>
      </c>
      <c r="I28" s="27" t="s">
        <v>16</v>
      </c>
      <c r="J28" s="32">
        <f>J26+(J14/J17)</f>
        <v>3</v>
      </c>
    </row>
    <row r="29" spans="8:19" ht="15.6" x14ac:dyDescent="0.3">
      <c r="H29" s="29"/>
      <c r="I29" s="30"/>
      <c r="J29" s="31"/>
    </row>
    <row r="30" spans="8:19" ht="15.6" x14ac:dyDescent="0.3">
      <c r="H30" s="26" t="s">
        <v>17</v>
      </c>
      <c r="I30" s="27" t="s">
        <v>18</v>
      </c>
      <c r="J30" s="28">
        <f>J26/J14</f>
        <v>2.5000000000000001E-2</v>
      </c>
    </row>
    <row r="31" spans="8:19" ht="15.6" x14ac:dyDescent="0.3">
      <c r="H31" s="29"/>
      <c r="I31" s="30"/>
      <c r="J31" s="31"/>
      <c r="M31" s="120"/>
      <c r="N31" s="120"/>
      <c r="O31" s="120"/>
    </row>
    <row r="32" spans="8:19" ht="15.6" x14ac:dyDescent="0.3">
      <c r="H32" s="26" t="s">
        <v>19</v>
      </c>
      <c r="I32" s="27" t="s">
        <v>20</v>
      </c>
      <c r="J32" s="28">
        <f>J30+(1/J17)</f>
        <v>3.3333333333333333E-2</v>
      </c>
    </row>
    <row r="33" spans="8:10" ht="15.6" x14ac:dyDescent="0.3">
      <c r="H33" s="29"/>
      <c r="I33" s="30"/>
      <c r="J33" s="31"/>
    </row>
    <row r="34" spans="8:10" ht="15.6" x14ac:dyDescent="0.3">
      <c r="H34" s="26" t="s">
        <v>21</v>
      </c>
      <c r="I34" s="27" t="s">
        <v>22</v>
      </c>
      <c r="J34" s="28">
        <f>J14/J17</f>
        <v>0.75</v>
      </c>
    </row>
    <row r="36" spans="8:10" ht="15.6" x14ac:dyDescent="0.3">
      <c r="H36" s="26" t="s">
        <v>23</v>
      </c>
      <c r="I36" s="27" t="s">
        <v>24</v>
      </c>
      <c r="J36" s="28">
        <f>(N15^J38)*J24</f>
        <v>0.25</v>
      </c>
    </row>
    <row r="38" spans="8:10" ht="24.6" x14ac:dyDescent="0.3">
      <c r="H38" s="26" t="s">
        <v>25</v>
      </c>
      <c r="J38" s="33">
        <v>0</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2C97-EEA4-4B09-9C40-33A49784A345}">
  <dimension ref="B12:AH80"/>
  <sheetViews>
    <sheetView zoomScale="70" zoomScaleNormal="70" workbookViewId="0"/>
  </sheetViews>
  <sheetFormatPr defaultColWidth="9.109375" defaultRowHeight="14.4" x14ac:dyDescent="0.3"/>
  <cols>
    <col min="1"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13:34" x14ac:dyDescent="0.3">
      <c r="T17" s="10"/>
      <c r="U17" s="10"/>
      <c r="V17" s="10"/>
      <c r="W17" s="10"/>
      <c r="X17" s="10"/>
      <c r="Y17" s="10"/>
      <c r="Z17" s="10"/>
      <c r="AA17" s="10"/>
      <c r="AB17" s="10"/>
      <c r="AC17" s="10"/>
      <c r="AD17" s="10"/>
      <c r="AE17" s="10"/>
      <c r="AF17" s="10"/>
      <c r="AG17" s="10"/>
      <c r="AH17" s="10"/>
    </row>
    <row r="18" spans="13:34" x14ac:dyDescent="0.3">
      <c r="T18" s="10"/>
      <c r="U18" s="10"/>
      <c r="V18" s="10"/>
      <c r="W18" s="10"/>
      <c r="X18" s="10"/>
      <c r="Y18" s="10"/>
      <c r="Z18" s="10"/>
      <c r="AA18" s="10"/>
      <c r="AB18" s="10"/>
      <c r="AC18" s="10"/>
      <c r="AD18" s="10"/>
      <c r="AE18" s="10"/>
      <c r="AF18" s="10"/>
      <c r="AG18" s="10"/>
      <c r="AH18" s="10"/>
    </row>
    <row r="19" spans="13:34" x14ac:dyDescent="0.3">
      <c r="T19" s="10"/>
      <c r="U19" s="10"/>
      <c r="V19" s="10"/>
      <c r="W19" s="10"/>
      <c r="X19" s="10"/>
      <c r="Y19" s="10"/>
      <c r="Z19" s="10"/>
      <c r="AA19" s="10"/>
      <c r="AB19" s="10"/>
      <c r="AC19" s="10"/>
      <c r="AD19" s="10"/>
      <c r="AE19" s="10"/>
      <c r="AF19" s="10"/>
      <c r="AG19" s="10"/>
      <c r="AH19" s="10"/>
    </row>
    <row r="20" spans="13:34" ht="23.4" x14ac:dyDescent="0.45">
      <c r="Q20" s="11"/>
      <c r="R20" s="12"/>
      <c r="S20" s="12"/>
      <c r="T20" s="13"/>
      <c r="U20" s="13"/>
      <c r="V20" s="10"/>
      <c r="W20" s="10"/>
      <c r="X20" s="10"/>
      <c r="Y20" s="10"/>
      <c r="Z20" s="10"/>
      <c r="AA20" s="10"/>
      <c r="AB20" s="10"/>
      <c r="AC20" s="10"/>
      <c r="AD20" s="10"/>
      <c r="AE20" s="10"/>
      <c r="AF20" s="10"/>
      <c r="AG20" s="10"/>
      <c r="AH20" s="10"/>
    </row>
    <row r="21" spans="13:34" ht="23.4" x14ac:dyDescent="0.45">
      <c r="Q21" s="11"/>
      <c r="R21" s="12"/>
      <c r="S21" s="12"/>
      <c r="T21" s="13"/>
      <c r="U21" s="13"/>
      <c r="V21" s="10"/>
      <c r="W21" s="10"/>
      <c r="X21" s="10"/>
      <c r="Y21" s="10"/>
      <c r="Z21" s="10"/>
      <c r="AA21" s="10"/>
      <c r="AB21" s="10"/>
      <c r="AC21" s="10"/>
      <c r="AD21" s="10"/>
      <c r="AE21" s="10"/>
      <c r="AF21" s="10"/>
      <c r="AG21" s="10"/>
      <c r="AH21" s="10"/>
    </row>
    <row r="22" spans="13:34" ht="23.25" customHeight="1" x14ac:dyDescent="0.45">
      <c r="Q22" s="11"/>
      <c r="R22" s="12"/>
      <c r="S22" s="12"/>
      <c r="T22" s="13"/>
      <c r="U22" s="13"/>
      <c r="W22" s="10"/>
      <c r="X22" s="136">
        <f>20*3+17*1</f>
        <v>77</v>
      </c>
      <c r="Y22" s="136"/>
      <c r="Z22" s="10"/>
      <c r="AA22" s="10"/>
      <c r="AB22" s="10"/>
      <c r="AC22" s="10"/>
      <c r="AD22" s="10"/>
      <c r="AE22" s="10"/>
      <c r="AF22" s="10"/>
      <c r="AG22" s="10"/>
      <c r="AH22" s="10"/>
    </row>
    <row r="23" spans="13:34" ht="23.25" customHeight="1" x14ac:dyDescent="0.45">
      <c r="Q23" s="11"/>
      <c r="R23" s="12"/>
      <c r="S23" s="12"/>
      <c r="T23" s="13"/>
      <c r="U23" s="13"/>
      <c r="W23" s="10"/>
      <c r="X23" s="136"/>
      <c r="Y23" s="136"/>
      <c r="Z23" s="10"/>
      <c r="AA23" s="10"/>
      <c r="AB23" s="10"/>
      <c r="AC23" s="10"/>
      <c r="AD23" s="10"/>
      <c r="AE23" s="10"/>
      <c r="AF23" s="10"/>
      <c r="AG23" s="10"/>
      <c r="AH23" s="10"/>
    </row>
    <row r="24" spans="13:34" ht="23.4" x14ac:dyDescent="0.45">
      <c r="M24" s="14"/>
      <c r="Q24" s="11"/>
      <c r="R24" s="12"/>
      <c r="S24" s="12"/>
      <c r="T24" s="13"/>
      <c r="U24" s="13"/>
      <c r="V24" s="10"/>
      <c r="W24" s="10"/>
      <c r="X24" s="10"/>
      <c r="Y24" s="10"/>
      <c r="Z24" s="10"/>
      <c r="AA24" s="10"/>
      <c r="AB24" s="10"/>
      <c r="AC24" s="10"/>
      <c r="AD24" s="10"/>
      <c r="AE24" s="10"/>
      <c r="AF24" s="10"/>
      <c r="AG24" s="10"/>
      <c r="AH24" s="10"/>
    </row>
    <row r="25" spans="13:34" ht="23.4" x14ac:dyDescent="0.45">
      <c r="Q25" s="12"/>
      <c r="R25" s="12"/>
      <c r="S25" s="12"/>
      <c r="T25" s="13"/>
      <c r="U25" s="13"/>
      <c r="V25" s="10"/>
      <c r="W25" s="10"/>
      <c r="X25" s="10"/>
      <c r="Y25" s="10"/>
      <c r="Z25" s="10"/>
      <c r="AA25" s="10"/>
      <c r="AB25" s="10"/>
      <c r="AC25" s="10"/>
      <c r="AD25" s="10"/>
      <c r="AE25" s="10"/>
      <c r="AF25" s="10"/>
      <c r="AG25" s="10"/>
      <c r="AH25" s="10"/>
    </row>
    <row r="26" spans="13:34" ht="23.4" x14ac:dyDescent="0.45">
      <c r="Q26" s="15"/>
      <c r="R26" s="16"/>
      <c r="S26" s="12"/>
      <c r="T26" s="13"/>
      <c r="U26" s="13"/>
      <c r="V26" s="10"/>
      <c r="W26" s="10"/>
      <c r="X26" s="10"/>
      <c r="Y26" s="10"/>
      <c r="Z26" s="10"/>
      <c r="AA26" s="10"/>
      <c r="AB26" s="10"/>
      <c r="AC26" s="10"/>
      <c r="AD26" s="10"/>
      <c r="AE26" s="10"/>
      <c r="AF26" s="10"/>
      <c r="AG26" s="10"/>
      <c r="AH26" s="10"/>
    </row>
    <row r="27" spans="13:34" ht="23.4" x14ac:dyDescent="0.45">
      <c r="Q27" s="12"/>
      <c r="R27" s="12"/>
      <c r="S27" s="12"/>
      <c r="T27" s="13"/>
      <c r="U27" s="13"/>
      <c r="W27" s="10"/>
      <c r="X27" s="136">
        <f>20*0.8727+17*2</f>
        <v>51.454000000000001</v>
      </c>
      <c r="Y27" s="136"/>
      <c r="Z27" s="10"/>
      <c r="AA27" s="10"/>
      <c r="AB27" s="10"/>
      <c r="AC27" s="10"/>
      <c r="AD27" s="10"/>
      <c r="AE27" s="10"/>
      <c r="AF27" s="10"/>
      <c r="AG27" s="10"/>
      <c r="AH27" s="10"/>
    </row>
    <row r="28" spans="13:34" ht="23.4" x14ac:dyDescent="0.45">
      <c r="Q28" s="12"/>
      <c r="R28" s="12"/>
      <c r="S28" s="12"/>
      <c r="T28" s="13"/>
      <c r="U28" s="13"/>
      <c r="W28" s="10"/>
      <c r="X28" s="136"/>
      <c r="Y28" s="136"/>
      <c r="Z28" s="10"/>
      <c r="AA28" s="10"/>
      <c r="AB28" s="10"/>
      <c r="AC28" s="10"/>
      <c r="AD28" s="10"/>
      <c r="AE28" s="10"/>
      <c r="AF28" s="10"/>
      <c r="AG28" s="10"/>
      <c r="AH28" s="10"/>
    </row>
    <row r="29" spans="13:34" x14ac:dyDescent="0.3">
      <c r="T29" s="10"/>
      <c r="U29" s="10"/>
      <c r="V29" s="10"/>
      <c r="W29" s="10"/>
      <c r="X29" s="10"/>
      <c r="Y29" s="10"/>
      <c r="Z29" s="10"/>
      <c r="AA29" s="10"/>
      <c r="AB29" s="10"/>
      <c r="AC29" s="10"/>
      <c r="AD29" s="10"/>
      <c r="AE29" s="10"/>
      <c r="AF29" s="10"/>
      <c r="AG29" s="10"/>
      <c r="AH29" s="10"/>
    </row>
    <row r="30" spans="13:34" x14ac:dyDescent="0.3">
      <c r="T30" s="10"/>
      <c r="U30" s="10"/>
      <c r="V30" s="10"/>
      <c r="W30" s="10"/>
      <c r="X30" s="10"/>
      <c r="Y30" s="10"/>
      <c r="Z30" s="10"/>
      <c r="AA30" s="10"/>
      <c r="AB30" s="10"/>
      <c r="AC30" s="10"/>
      <c r="AD30" s="10"/>
      <c r="AE30" s="10"/>
      <c r="AF30" s="10"/>
      <c r="AG30" s="10"/>
      <c r="AH30" s="10"/>
    </row>
    <row r="31" spans="13:34" x14ac:dyDescent="0.3">
      <c r="T31" s="10"/>
      <c r="U31" s="10"/>
      <c r="V31" s="10"/>
      <c r="W31" s="10"/>
      <c r="X31" s="10"/>
      <c r="Y31" s="10"/>
      <c r="Z31" s="10"/>
      <c r="AA31" s="10"/>
      <c r="AB31" s="10"/>
      <c r="AC31" s="10"/>
      <c r="AD31" s="10"/>
      <c r="AE31" s="10"/>
      <c r="AF31" s="10"/>
      <c r="AG31" s="10"/>
      <c r="AH31" s="10"/>
    </row>
    <row r="32" spans="13:34" x14ac:dyDescent="0.3">
      <c r="T32" s="10"/>
      <c r="U32" s="10"/>
      <c r="V32" s="10"/>
      <c r="W32" s="10"/>
      <c r="X32" s="10"/>
      <c r="Y32" s="10"/>
      <c r="Z32" s="10"/>
      <c r="AA32" s="10"/>
      <c r="AB32" s="10"/>
      <c r="AC32" s="10"/>
      <c r="AD32" s="10"/>
      <c r="AE32" s="10"/>
      <c r="AF32" s="10"/>
      <c r="AG32" s="10"/>
      <c r="AH32" s="10"/>
    </row>
    <row r="33" spans="16:34" x14ac:dyDescent="0.3">
      <c r="T33" s="10"/>
      <c r="U33" s="10"/>
      <c r="V33" s="10"/>
      <c r="W33" s="10"/>
      <c r="X33" s="10"/>
      <c r="Y33" s="10"/>
      <c r="Z33" s="10"/>
      <c r="AA33" s="10"/>
      <c r="AB33" s="10"/>
      <c r="AC33" s="10"/>
      <c r="AD33" s="10"/>
      <c r="AE33" s="10"/>
      <c r="AF33" s="10"/>
      <c r="AG33" s="10"/>
      <c r="AH33" s="10"/>
    </row>
    <row r="34" spans="16:34" ht="15" customHeight="1" x14ac:dyDescent="0.3">
      <c r="T34" s="10"/>
      <c r="U34" s="10"/>
      <c r="V34" s="10"/>
      <c r="W34" s="10"/>
      <c r="X34" s="137">
        <f>90/120</f>
        <v>0.75</v>
      </c>
      <c r="Y34" s="137"/>
      <c r="Z34" s="10"/>
      <c r="AA34" s="10"/>
      <c r="AB34" s="10"/>
      <c r="AC34" s="10"/>
      <c r="AD34" s="10"/>
      <c r="AE34" s="10"/>
      <c r="AF34" s="10"/>
      <c r="AG34" s="10"/>
      <c r="AH34" s="10"/>
    </row>
    <row r="35" spans="16:34" ht="15" customHeight="1" x14ac:dyDescent="0.3">
      <c r="T35" s="10"/>
      <c r="U35" s="10"/>
      <c r="V35" s="10"/>
      <c r="W35" s="10"/>
      <c r="X35" s="137"/>
      <c r="Y35" s="137"/>
      <c r="Z35" s="10"/>
      <c r="AA35" s="10"/>
      <c r="AB35" s="10"/>
      <c r="AC35" s="10"/>
      <c r="AD35" s="10"/>
      <c r="AE35" s="10"/>
      <c r="AF35" s="10"/>
      <c r="AG35" s="10"/>
      <c r="AH35" s="10"/>
    </row>
    <row r="36" spans="16:34" x14ac:dyDescent="0.3">
      <c r="T36" s="10"/>
      <c r="U36" s="10"/>
      <c r="V36" s="10"/>
      <c r="W36" s="10"/>
      <c r="X36" s="137"/>
      <c r="Y36" s="137"/>
      <c r="Z36" s="10"/>
      <c r="AA36" s="10"/>
      <c r="AB36" s="10"/>
      <c r="AC36" s="10"/>
      <c r="AD36" s="10"/>
      <c r="AE36" s="10"/>
      <c r="AF36" s="10"/>
      <c r="AG36" s="10"/>
      <c r="AH36" s="10"/>
    </row>
    <row r="37" spans="16:34" x14ac:dyDescent="0.3">
      <c r="T37" s="10"/>
      <c r="U37" s="10"/>
      <c r="V37" s="10"/>
      <c r="W37" s="10"/>
      <c r="X37" s="10"/>
      <c r="Y37" s="10"/>
      <c r="Z37" s="10"/>
      <c r="AA37" s="10"/>
      <c r="AB37" s="10"/>
      <c r="AC37" s="10"/>
      <c r="AD37" s="10"/>
      <c r="AE37" s="10"/>
      <c r="AF37" s="10"/>
      <c r="AG37" s="10"/>
      <c r="AH37" s="10"/>
    </row>
    <row r="40" spans="16:34" ht="25.8" x14ac:dyDescent="0.5">
      <c r="P40" s="17"/>
      <c r="Q40" s="17"/>
      <c r="R40" s="17"/>
      <c r="S40" s="17"/>
      <c r="T40" s="17"/>
      <c r="U40" s="17"/>
      <c r="V40" s="17"/>
      <c r="W40" s="17"/>
      <c r="X40" s="17"/>
      <c r="Y40" s="17"/>
      <c r="Z40" s="17"/>
      <c r="AA40" s="17"/>
      <c r="AB40" s="17"/>
    </row>
    <row r="41" spans="16:34" ht="25.8" x14ac:dyDescent="0.5">
      <c r="P41" s="17"/>
      <c r="Q41" s="17"/>
      <c r="R41" s="17"/>
      <c r="S41" s="17"/>
      <c r="T41" s="17"/>
      <c r="U41" s="17"/>
      <c r="V41" s="17"/>
      <c r="W41" s="17"/>
      <c r="X41" s="17"/>
      <c r="Y41" s="17"/>
      <c r="Z41" s="17"/>
      <c r="AA41" s="17"/>
      <c r="AB41" s="17"/>
    </row>
    <row r="42" spans="16:34" ht="25.8" x14ac:dyDescent="0.5">
      <c r="P42" s="17"/>
      <c r="Q42" s="17"/>
      <c r="R42" s="17"/>
      <c r="S42" s="17"/>
      <c r="T42" s="17"/>
      <c r="U42" s="17"/>
      <c r="V42" s="17"/>
      <c r="W42" s="17"/>
      <c r="X42" s="17"/>
      <c r="Y42" s="17"/>
      <c r="Z42" s="17"/>
      <c r="AA42" s="17"/>
      <c r="AB42" s="17"/>
    </row>
    <row r="43" spans="16:34" ht="25.8" x14ac:dyDescent="0.5">
      <c r="P43" s="17"/>
      <c r="Q43" s="17"/>
      <c r="R43" s="17"/>
      <c r="S43" s="17"/>
      <c r="T43" s="17"/>
      <c r="U43" s="17"/>
      <c r="V43" s="17"/>
      <c r="W43" s="17"/>
      <c r="X43" s="17"/>
      <c r="Y43" s="17"/>
      <c r="Z43" s="17"/>
      <c r="AA43" s="17"/>
      <c r="AB43" s="17"/>
    </row>
    <row r="44" spans="16:34" ht="25.8" x14ac:dyDescent="0.5">
      <c r="P44" s="17"/>
      <c r="Q44" s="17"/>
      <c r="R44" s="17"/>
      <c r="S44" s="17"/>
      <c r="T44" s="17"/>
      <c r="U44" s="17"/>
      <c r="V44" s="17"/>
      <c r="W44" s="17"/>
      <c r="X44" s="17"/>
      <c r="Y44" s="17"/>
      <c r="Z44" s="17"/>
      <c r="AA44" s="17"/>
      <c r="AB44" s="17"/>
    </row>
    <row r="45" spans="16:34" ht="25.8" x14ac:dyDescent="0.5">
      <c r="P45" s="17"/>
      <c r="Q45" s="17"/>
      <c r="R45" s="17"/>
      <c r="S45" s="17"/>
      <c r="T45" s="17"/>
      <c r="U45" s="17"/>
      <c r="V45" s="17"/>
      <c r="W45" s="17"/>
      <c r="X45" s="17"/>
      <c r="Y45" s="17"/>
      <c r="Z45" s="17"/>
      <c r="AA45" s="17"/>
      <c r="AB45" s="17"/>
    </row>
    <row r="46" spans="16:34" ht="25.8" x14ac:dyDescent="0.5">
      <c r="P46" s="17"/>
      <c r="Q46" s="17"/>
      <c r="R46" s="17"/>
      <c r="S46" s="17"/>
      <c r="T46" s="17"/>
      <c r="U46" s="17"/>
      <c r="V46" s="17"/>
      <c r="W46" s="17"/>
      <c r="X46" s="17"/>
      <c r="Y46" s="17"/>
      <c r="Z46" s="17"/>
      <c r="AA46" s="17"/>
      <c r="AB46" s="17"/>
    </row>
    <row r="47" spans="16:34" ht="25.8" x14ac:dyDescent="0.5">
      <c r="P47" s="17"/>
      <c r="Q47" s="17"/>
      <c r="R47" s="17"/>
      <c r="S47" s="17"/>
      <c r="T47" s="17"/>
      <c r="U47" s="17"/>
      <c r="V47" s="17"/>
      <c r="W47" s="17"/>
      <c r="X47" s="17"/>
      <c r="Y47" s="17"/>
      <c r="Z47" s="17"/>
      <c r="AA47" s="17"/>
      <c r="AB47" s="17"/>
    </row>
    <row r="48" spans="1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17"/>
      <c r="R54" s="17"/>
      <c r="S54" s="17"/>
      <c r="T54" s="17"/>
      <c r="U54" s="17"/>
      <c r="V54" s="17"/>
      <c r="W54" s="17"/>
      <c r="X54" s="17"/>
      <c r="Y54" s="17"/>
      <c r="Z54" s="17"/>
      <c r="AA54" s="17"/>
      <c r="AB54" s="17"/>
    </row>
    <row r="55" spans="16:28" ht="25.8" x14ac:dyDescent="0.5">
      <c r="P55" s="17"/>
      <c r="Q55" s="17"/>
      <c r="R55" s="17"/>
      <c r="S55" s="17"/>
      <c r="T55" s="17"/>
      <c r="U55" s="17"/>
      <c r="V55" s="17"/>
      <c r="W55" s="17"/>
      <c r="X55" s="17"/>
      <c r="Y55" s="17"/>
      <c r="Z55" s="17"/>
      <c r="AA55" s="17"/>
      <c r="AB55" s="17"/>
    </row>
    <row r="56" spans="16:28" ht="25.8" x14ac:dyDescent="0.5">
      <c r="P56" s="17"/>
      <c r="Q56" s="9"/>
      <c r="R56" s="9"/>
      <c r="S56" s="9"/>
      <c r="T56" s="17"/>
      <c r="U56" s="17"/>
      <c r="V56" s="17"/>
      <c r="W56" s="17"/>
      <c r="X56" s="17"/>
      <c r="Y56" s="17"/>
      <c r="Z56" s="17"/>
      <c r="AA56" s="17"/>
      <c r="AB56" s="17"/>
    </row>
    <row r="57" spans="16:28" ht="25.8" x14ac:dyDescent="0.5">
      <c r="P57" s="17"/>
      <c r="Q57" s="9"/>
      <c r="R57" s="18"/>
      <c r="S57" s="9"/>
      <c r="T57" s="17"/>
      <c r="U57" s="17"/>
      <c r="V57" s="17"/>
      <c r="W57" s="17"/>
      <c r="X57" s="17"/>
      <c r="Y57" s="17"/>
      <c r="Z57" s="17"/>
      <c r="AA57" s="17"/>
      <c r="AB57" s="17"/>
    </row>
    <row r="58" spans="16:28" ht="25.8" x14ac:dyDescent="0.5">
      <c r="P58" s="17"/>
      <c r="Q58" s="9"/>
      <c r="R58" s="18"/>
      <c r="S58" s="9"/>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1" spans="16:28" ht="25.8" x14ac:dyDescent="0.5">
      <c r="P61" s="17"/>
      <c r="Q61" s="17"/>
      <c r="R61" s="17"/>
      <c r="S61" s="17"/>
      <c r="T61" s="17"/>
      <c r="U61" s="17"/>
      <c r="V61" s="17"/>
      <c r="W61" s="17"/>
      <c r="X61" s="17"/>
      <c r="Y61" s="17"/>
      <c r="Z61" s="17"/>
      <c r="AA61" s="17"/>
      <c r="AB61" s="17"/>
    </row>
    <row r="62" spans="16: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mergeCells count="3">
    <mergeCell ref="X22:Y23"/>
    <mergeCell ref="X27:Y28"/>
    <mergeCell ref="X34:Y3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04BD-0AA9-4FD4-82C7-6AF1529E09EB}">
  <dimension ref="D2:AB30"/>
  <sheetViews>
    <sheetView zoomScale="70" zoomScaleNormal="70" workbookViewId="0"/>
  </sheetViews>
  <sheetFormatPr defaultColWidth="9.109375" defaultRowHeight="14.4" x14ac:dyDescent="0.3"/>
  <cols>
    <col min="1" max="16" width="9.109375" style="6"/>
    <col min="17" max="17" width="11.6640625" style="6" customWidth="1"/>
    <col min="18" max="16384" width="9.109375" style="6"/>
  </cols>
  <sheetData>
    <row r="2" spans="6:28" x14ac:dyDescent="0.3">
      <c r="F2" s="72"/>
    </row>
    <row r="13" spans="6:28" x14ac:dyDescent="0.3">
      <c r="P13"/>
      <c r="Q13"/>
      <c r="R13"/>
      <c r="S13"/>
      <c r="T13"/>
      <c r="U13"/>
      <c r="V13"/>
      <c r="W13"/>
      <c r="X13"/>
      <c r="Y13"/>
      <c r="Z13"/>
      <c r="AA13"/>
      <c r="AB13"/>
    </row>
    <row r="14" spans="6:28" x14ac:dyDescent="0.3">
      <c r="P14"/>
      <c r="Q14"/>
      <c r="R14"/>
      <c r="S14"/>
      <c r="T14"/>
      <c r="U14"/>
      <c r="V14"/>
      <c r="W14"/>
      <c r="X14"/>
      <c r="Y14"/>
      <c r="Z14"/>
      <c r="AA14"/>
      <c r="AB14"/>
    </row>
    <row r="15" spans="6:28" x14ac:dyDescent="0.3">
      <c r="P15"/>
      <c r="Q15"/>
      <c r="R15"/>
      <c r="S15"/>
      <c r="T15"/>
      <c r="U15"/>
      <c r="V15"/>
      <c r="W15"/>
      <c r="X15"/>
      <c r="Y15"/>
      <c r="Z15"/>
      <c r="AA15"/>
      <c r="AB15"/>
    </row>
    <row r="16" spans="6:28" x14ac:dyDescent="0.3">
      <c r="P16"/>
      <c r="Q16"/>
      <c r="R16"/>
      <c r="S16"/>
      <c r="T16"/>
      <c r="U16"/>
      <c r="V16"/>
      <c r="W16"/>
      <c r="X16"/>
      <c r="Y16"/>
      <c r="Z16"/>
      <c r="AA16"/>
      <c r="AB16"/>
    </row>
    <row r="17" spans="4:28" x14ac:dyDescent="0.3">
      <c r="P17"/>
      <c r="Q17"/>
      <c r="R17"/>
      <c r="S17"/>
      <c r="T17"/>
      <c r="U17"/>
      <c r="V17"/>
      <c r="W17"/>
      <c r="X17"/>
      <c r="Y17"/>
      <c r="Z17"/>
      <c r="AA17"/>
      <c r="AB17"/>
    </row>
    <row r="18" spans="4:28" x14ac:dyDescent="0.3">
      <c r="P18"/>
      <c r="Q18"/>
      <c r="R18"/>
      <c r="S18"/>
      <c r="T18"/>
      <c r="U18"/>
      <c r="V18"/>
      <c r="W18"/>
      <c r="X18"/>
      <c r="Y18"/>
      <c r="Z18"/>
      <c r="AA18"/>
      <c r="AB18"/>
    </row>
    <row r="19" spans="4:28" x14ac:dyDescent="0.3">
      <c r="P19"/>
      <c r="Q19"/>
      <c r="R19"/>
      <c r="S19"/>
      <c r="T19"/>
      <c r="U19"/>
      <c r="V19"/>
      <c r="W19"/>
      <c r="X19"/>
      <c r="Y19"/>
      <c r="Z19"/>
      <c r="AA19"/>
      <c r="AB19"/>
    </row>
    <row r="20" spans="4:28" x14ac:dyDescent="0.3">
      <c r="P20"/>
      <c r="Q20"/>
      <c r="R20"/>
      <c r="S20"/>
      <c r="T20"/>
      <c r="U20"/>
      <c r="V20"/>
      <c r="W20"/>
      <c r="X20"/>
      <c r="Y20"/>
      <c r="Z20"/>
      <c r="AA20"/>
      <c r="AB20"/>
    </row>
    <row r="21" spans="4:28" x14ac:dyDescent="0.3">
      <c r="P21"/>
      <c r="Q21"/>
      <c r="R21"/>
      <c r="S21"/>
      <c r="T21"/>
      <c r="U21"/>
      <c r="V21"/>
      <c r="W21"/>
      <c r="X21"/>
      <c r="Y21"/>
      <c r="Z21"/>
      <c r="AA21"/>
      <c r="AB21"/>
    </row>
    <row r="22" spans="4:28" x14ac:dyDescent="0.3">
      <c r="P22"/>
      <c r="Q22"/>
      <c r="R22"/>
      <c r="S22"/>
      <c r="T22"/>
      <c r="U22"/>
      <c r="V22"/>
      <c r="W22"/>
      <c r="X22"/>
      <c r="Y22"/>
      <c r="Z22"/>
      <c r="AA22"/>
      <c r="AB22"/>
    </row>
    <row r="23" spans="4:28" x14ac:dyDescent="0.3">
      <c r="P23"/>
      <c r="Q23"/>
      <c r="R23"/>
      <c r="S23"/>
      <c r="T23"/>
      <c r="U23"/>
      <c r="V23"/>
      <c r="W23"/>
      <c r="X23"/>
      <c r="Y23"/>
      <c r="Z23"/>
      <c r="AA23"/>
      <c r="AB23"/>
    </row>
    <row r="24" spans="4:28" x14ac:dyDescent="0.3">
      <c r="P24"/>
      <c r="Q24"/>
      <c r="R24"/>
      <c r="S24"/>
      <c r="T24"/>
      <c r="U24"/>
      <c r="V24"/>
      <c r="W24"/>
      <c r="X24"/>
      <c r="Y24"/>
      <c r="Z24"/>
      <c r="AA24"/>
      <c r="AB24"/>
    </row>
    <row r="25" spans="4:28" x14ac:dyDescent="0.3">
      <c r="P25"/>
      <c r="Q25"/>
      <c r="R25"/>
      <c r="S25"/>
      <c r="T25"/>
      <c r="U25"/>
      <c r="V25"/>
      <c r="W25"/>
      <c r="X25"/>
      <c r="Y25"/>
      <c r="Z25"/>
      <c r="AA25"/>
      <c r="AB25"/>
    </row>
    <row r="26" spans="4:28" ht="21" x14ac:dyDescent="0.3">
      <c r="D26" s="73"/>
      <c r="E26" s="73"/>
      <c r="F26" s="73"/>
      <c r="G26" s="73"/>
      <c r="H26" s="73"/>
      <c r="P26"/>
      <c r="Q26"/>
      <c r="R26"/>
      <c r="S26"/>
      <c r="T26"/>
      <c r="U26"/>
      <c r="V26"/>
      <c r="W26"/>
      <c r="X26"/>
      <c r="Y26"/>
      <c r="Z26"/>
      <c r="AA26"/>
      <c r="AB26"/>
    </row>
    <row r="27" spans="4:28" ht="21" x14ac:dyDescent="0.3">
      <c r="D27" s="73"/>
      <c r="E27" s="73"/>
      <c r="F27" s="73"/>
      <c r="G27" s="73"/>
      <c r="H27" s="73"/>
      <c r="P27"/>
      <c r="Q27"/>
      <c r="R27"/>
      <c r="S27"/>
      <c r="T27"/>
      <c r="U27"/>
      <c r="V27"/>
      <c r="W27"/>
      <c r="X27"/>
      <c r="Y27"/>
      <c r="Z27"/>
      <c r="AA27"/>
      <c r="AB27"/>
    </row>
    <row r="28" spans="4:28" ht="21" x14ac:dyDescent="0.3">
      <c r="D28" s="73"/>
      <c r="E28" s="73"/>
      <c r="F28" s="73"/>
      <c r="G28" s="73"/>
      <c r="H28" s="73"/>
    </row>
    <row r="29" spans="4:28" ht="21" x14ac:dyDescent="0.3">
      <c r="D29" s="73"/>
      <c r="E29" s="73"/>
      <c r="F29" s="73"/>
      <c r="G29" s="73"/>
      <c r="H29" s="73"/>
    </row>
    <row r="30" spans="4:28" ht="21" x14ac:dyDescent="0.3">
      <c r="D30" s="73"/>
      <c r="E30" s="73"/>
      <c r="F30" s="73"/>
      <c r="G30" s="73"/>
      <c r="H30" s="73"/>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93FF-6F4A-45BB-A55E-28EFBE102A71}">
  <dimension ref="D2:H30"/>
  <sheetViews>
    <sheetView zoomScale="70" zoomScaleNormal="70" workbookViewId="0">
      <selection activeCell="D5" sqref="D5"/>
    </sheetView>
  </sheetViews>
  <sheetFormatPr defaultColWidth="9.109375" defaultRowHeight="14.4" x14ac:dyDescent="0.3"/>
  <cols>
    <col min="1" max="16" width="9.109375" style="6"/>
    <col min="17" max="17" width="11.6640625" style="6" customWidth="1"/>
    <col min="18" max="16384" width="9.109375" style="6"/>
  </cols>
  <sheetData>
    <row r="2" spans="6:6" x14ac:dyDescent="0.3">
      <c r="F2" s="72"/>
    </row>
    <row r="26" spans="4:8" ht="21" x14ac:dyDescent="0.3">
      <c r="D26" s="73"/>
      <c r="E26" s="73"/>
      <c r="F26" s="73"/>
      <c r="G26" s="73"/>
      <c r="H26" s="73"/>
    </row>
    <row r="27" spans="4:8" ht="21" x14ac:dyDescent="0.3">
      <c r="D27" s="73"/>
      <c r="E27" s="73"/>
      <c r="F27" s="73"/>
      <c r="G27" s="73"/>
      <c r="H27" s="73"/>
    </row>
    <row r="28" spans="4:8" ht="21" x14ac:dyDescent="0.3">
      <c r="D28" s="73"/>
      <c r="E28" s="73"/>
      <c r="F28" s="73"/>
      <c r="G28" s="73"/>
      <c r="H28" s="73"/>
    </row>
    <row r="29" spans="4:8" ht="21" x14ac:dyDescent="0.3">
      <c r="D29" s="73"/>
      <c r="E29" s="73"/>
      <c r="F29" s="73"/>
      <c r="G29" s="73"/>
      <c r="H29" s="73"/>
    </row>
    <row r="30" spans="4:8" ht="21" x14ac:dyDescent="0.3">
      <c r="D30" s="73"/>
      <c r="E30" s="73"/>
      <c r="F30" s="73"/>
      <c r="G30" s="73"/>
      <c r="H30" s="73"/>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1C0A-193A-49AB-9E3B-C8208854B462}">
  <sheetPr>
    <pageSetUpPr fitToPage="1"/>
  </sheetPr>
  <dimension ref="O31:S50"/>
  <sheetViews>
    <sheetView showRowColHeaders="0" zoomScale="70" zoomScaleNormal="70" workbookViewId="0">
      <selection activeCell="L45" sqref="L45"/>
    </sheetView>
  </sheetViews>
  <sheetFormatPr defaultColWidth="9.109375" defaultRowHeight="14.4" x14ac:dyDescent="0.3"/>
  <cols>
    <col min="1" max="14" width="9.109375" style="6"/>
    <col min="15" max="15" width="10.33203125" style="6" customWidth="1"/>
    <col min="16" max="16" width="9.109375" style="6"/>
    <col min="17" max="17" width="12.5546875" style="6" bestFit="1" customWidth="1"/>
    <col min="18" max="18" width="9.109375" style="6"/>
    <col min="19" max="19" width="20.6640625" style="6" customWidth="1"/>
    <col min="20" max="20" width="17.109375" style="6" customWidth="1"/>
    <col min="21" max="21" width="16.6640625" style="6" customWidth="1"/>
    <col min="22" max="22" width="9.109375" style="6"/>
    <col min="23" max="23" width="20.5546875" style="6" customWidth="1"/>
    <col min="24" max="16384" width="9.109375" style="6"/>
  </cols>
  <sheetData>
    <row r="31" spans="15:19" x14ac:dyDescent="0.3">
      <c r="O31" s="7"/>
      <c r="S31" s="7"/>
    </row>
    <row r="33" spans="19:19" x14ac:dyDescent="0.3">
      <c r="S33" s="7"/>
    </row>
    <row r="50" spans="19:19" x14ac:dyDescent="0.3">
      <c r="S50" s="7"/>
    </row>
  </sheetData>
  <pageMargins left="0.7" right="0.7" top="0.75" bottom="0.75" header="0.3" footer="0.3"/>
  <pageSetup scale="4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50F0-C563-4EEB-ADDA-276203AAA1DB}">
  <dimension ref="B12:AI80"/>
  <sheetViews>
    <sheetView zoomScale="60" zoomScaleNormal="60" workbookViewId="0"/>
  </sheetViews>
  <sheetFormatPr defaultColWidth="9.109375" defaultRowHeight="14.4" x14ac:dyDescent="0.3"/>
  <cols>
    <col min="1"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5" width="9.109375" style="6"/>
    <col min="26" max="26" width="13" style="6" customWidth="1"/>
    <col min="27" max="16384" width="9.109375" style="6"/>
  </cols>
  <sheetData>
    <row r="12" spans="2:35" x14ac:dyDescent="0.3">
      <c r="B12" s="6" t="s">
        <v>1</v>
      </c>
    </row>
    <row r="14" spans="2:35" x14ac:dyDescent="0.3">
      <c r="AC14" s="10"/>
      <c r="AD14" s="10"/>
      <c r="AE14" s="10"/>
      <c r="AF14" s="10"/>
      <c r="AG14" s="10"/>
      <c r="AH14" s="10"/>
      <c r="AI14" s="10"/>
    </row>
    <row r="15" spans="2:35" x14ac:dyDescent="0.3">
      <c r="AC15" s="10"/>
      <c r="AD15" s="10"/>
      <c r="AE15" s="10"/>
      <c r="AF15" s="10"/>
      <c r="AG15" s="10"/>
      <c r="AH15" s="10"/>
      <c r="AI15" s="10"/>
    </row>
    <row r="16" spans="2:35" x14ac:dyDescent="0.3">
      <c r="AC16" s="10"/>
      <c r="AD16" s="10"/>
      <c r="AE16" s="10"/>
      <c r="AF16" s="10"/>
      <c r="AG16" s="10"/>
      <c r="AH16" s="10"/>
      <c r="AI16" s="10"/>
    </row>
    <row r="17" spans="13:35" x14ac:dyDescent="0.3">
      <c r="AC17" s="10"/>
      <c r="AD17" s="10"/>
      <c r="AE17" s="10"/>
      <c r="AF17" s="10"/>
      <c r="AG17" s="10"/>
      <c r="AH17" s="10"/>
      <c r="AI17" s="10"/>
    </row>
    <row r="18" spans="13:35" x14ac:dyDescent="0.3">
      <c r="AC18" s="10"/>
      <c r="AD18" s="10"/>
      <c r="AE18" s="10"/>
      <c r="AF18" s="10"/>
      <c r="AG18" s="10"/>
      <c r="AH18" s="10"/>
      <c r="AI18" s="10"/>
    </row>
    <row r="19" spans="13:35" x14ac:dyDescent="0.3">
      <c r="AC19" s="10"/>
      <c r="AD19" s="10"/>
      <c r="AE19" s="10"/>
      <c r="AF19" s="10"/>
      <c r="AG19" s="10"/>
      <c r="AH19" s="10"/>
      <c r="AI19" s="10"/>
    </row>
    <row r="20" spans="13:35" x14ac:dyDescent="0.3">
      <c r="AC20" s="10"/>
      <c r="AD20" s="10"/>
      <c r="AE20" s="10"/>
      <c r="AF20" s="10"/>
      <c r="AG20" s="10"/>
      <c r="AH20" s="10"/>
      <c r="AI20" s="10"/>
    </row>
    <row r="21" spans="13:35" x14ac:dyDescent="0.3">
      <c r="AC21" s="10"/>
      <c r="AD21" s="10"/>
      <c r="AE21" s="10"/>
      <c r="AF21" s="10"/>
      <c r="AG21" s="10"/>
      <c r="AH21" s="10"/>
      <c r="AI21" s="10"/>
    </row>
    <row r="22" spans="13:35" ht="23.25" customHeight="1" x14ac:dyDescent="0.3">
      <c r="AC22" s="10"/>
      <c r="AD22" s="10"/>
      <c r="AE22" s="10"/>
      <c r="AF22" s="10"/>
      <c r="AG22" s="10"/>
      <c r="AH22" s="10"/>
      <c r="AI22" s="10"/>
    </row>
    <row r="23" spans="13:35" ht="23.25" customHeight="1" x14ac:dyDescent="0.3">
      <c r="AC23" s="10"/>
      <c r="AD23" s="10"/>
      <c r="AE23" s="10"/>
      <c r="AF23" s="10"/>
      <c r="AG23" s="10"/>
      <c r="AH23" s="10"/>
      <c r="AI23" s="10"/>
    </row>
    <row r="24" spans="13:35" x14ac:dyDescent="0.3">
      <c r="M24" s="14"/>
      <c r="AC24" s="10"/>
      <c r="AD24" s="10"/>
      <c r="AE24" s="10"/>
      <c r="AF24" s="10"/>
      <c r="AG24" s="10"/>
      <c r="AH24" s="10"/>
      <c r="AI24" s="10"/>
    </row>
    <row r="25" spans="13:35" x14ac:dyDescent="0.3">
      <c r="AC25" s="10"/>
      <c r="AD25" s="10"/>
      <c r="AE25" s="10"/>
      <c r="AF25" s="10"/>
      <c r="AG25" s="10"/>
      <c r="AH25" s="10"/>
      <c r="AI25" s="10"/>
    </row>
    <row r="26" spans="13:35" x14ac:dyDescent="0.3">
      <c r="AC26" s="10"/>
      <c r="AD26" s="10"/>
      <c r="AE26" s="10"/>
      <c r="AF26" s="10"/>
      <c r="AG26" s="10"/>
      <c r="AH26" s="10"/>
      <c r="AI26" s="10"/>
    </row>
    <row r="27" spans="13:35" ht="23.25" customHeight="1" x14ac:dyDescent="0.3">
      <c r="AC27" s="10"/>
      <c r="AD27" s="10"/>
      <c r="AE27" s="10"/>
      <c r="AF27" s="10"/>
      <c r="AG27" s="10"/>
      <c r="AH27" s="10"/>
      <c r="AI27" s="10"/>
    </row>
    <row r="28" spans="13:35" ht="23.25" customHeight="1" x14ac:dyDescent="0.3">
      <c r="AC28" s="10"/>
      <c r="AD28" s="10"/>
      <c r="AE28" s="10"/>
      <c r="AF28" s="10"/>
      <c r="AG28" s="10"/>
      <c r="AH28" s="10"/>
      <c r="AI28" s="10"/>
    </row>
    <row r="29" spans="13:35" x14ac:dyDescent="0.3">
      <c r="AC29" s="10"/>
      <c r="AD29" s="10"/>
      <c r="AE29" s="10"/>
      <c r="AF29" s="10"/>
      <c r="AG29" s="10"/>
      <c r="AH29" s="10"/>
      <c r="AI29" s="10"/>
    </row>
    <row r="30" spans="13:35" x14ac:dyDescent="0.3">
      <c r="AC30" s="10"/>
      <c r="AD30" s="10"/>
      <c r="AE30" s="10"/>
      <c r="AF30" s="10"/>
      <c r="AG30" s="10"/>
      <c r="AH30" s="10"/>
      <c r="AI30" s="10"/>
    </row>
    <row r="31" spans="13:35" ht="15" customHeight="1" x14ac:dyDescent="0.3">
      <c r="AC31" s="10"/>
      <c r="AD31" s="10"/>
      <c r="AE31" s="10"/>
      <c r="AF31" s="10"/>
      <c r="AG31" s="10"/>
      <c r="AH31" s="10"/>
      <c r="AI31" s="10"/>
    </row>
    <row r="32" spans="13:35" ht="15" customHeight="1" x14ac:dyDescent="0.3">
      <c r="AC32" s="10"/>
      <c r="AD32" s="10"/>
      <c r="AE32" s="10"/>
      <c r="AF32" s="10"/>
      <c r="AG32" s="10"/>
      <c r="AH32" s="10"/>
      <c r="AI32" s="10"/>
    </row>
    <row r="33" spans="16:35" ht="15" customHeight="1" x14ac:dyDescent="0.3">
      <c r="AC33" s="10"/>
      <c r="AD33" s="10"/>
      <c r="AE33" s="10"/>
      <c r="AF33" s="10"/>
      <c r="AG33" s="10"/>
      <c r="AH33" s="10"/>
      <c r="AI33" s="10"/>
    </row>
    <row r="34" spans="16:35" x14ac:dyDescent="0.3">
      <c r="AC34" s="10"/>
      <c r="AD34" s="10"/>
      <c r="AE34" s="10"/>
      <c r="AF34" s="10"/>
      <c r="AG34" s="10"/>
      <c r="AH34" s="10"/>
      <c r="AI34" s="10"/>
    </row>
    <row r="35" spans="16:35" x14ac:dyDescent="0.3">
      <c r="T35" s="10"/>
      <c r="U35" s="10"/>
      <c r="V35" s="10"/>
      <c r="W35" s="10"/>
      <c r="X35" s="10"/>
      <c r="Y35" s="10"/>
      <c r="Z35" s="10"/>
      <c r="AA35" s="10"/>
      <c r="AB35" s="10"/>
      <c r="AC35" s="10"/>
      <c r="AD35" s="10"/>
      <c r="AE35" s="10"/>
      <c r="AF35" s="10"/>
      <c r="AG35" s="10"/>
      <c r="AH35" s="10"/>
      <c r="AI35" s="10"/>
    </row>
    <row r="36" spans="16:35" ht="15" customHeight="1" x14ac:dyDescent="0.3">
      <c r="T36" s="10"/>
      <c r="U36" s="10"/>
      <c r="V36" s="10"/>
      <c r="W36" s="10"/>
      <c r="X36" s="10"/>
      <c r="Y36" s="10"/>
      <c r="Z36" s="10"/>
      <c r="AA36" s="10"/>
      <c r="AB36" s="10"/>
      <c r="AC36" s="10"/>
      <c r="AD36" s="10"/>
      <c r="AE36" s="10"/>
      <c r="AF36" s="10"/>
      <c r="AG36" s="10"/>
      <c r="AH36" s="10"/>
      <c r="AI36" s="10"/>
    </row>
    <row r="37" spans="16:35" ht="15" customHeight="1" x14ac:dyDescent="0.3">
      <c r="T37" s="10"/>
      <c r="U37" s="10"/>
      <c r="V37" s="10"/>
      <c r="W37" s="10"/>
      <c r="X37" s="10"/>
      <c r="Y37" s="10"/>
      <c r="Z37" s="10"/>
      <c r="AA37" s="10"/>
      <c r="AB37" s="10"/>
      <c r="AC37" s="10"/>
      <c r="AD37" s="10"/>
      <c r="AE37" s="10"/>
      <c r="AF37" s="10"/>
      <c r="AG37" s="10"/>
      <c r="AH37" s="10"/>
      <c r="AI37" s="10"/>
    </row>
    <row r="38" spans="16:35" ht="15" customHeight="1" x14ac:dyDescent="0.3">
      <c r="X38" s="10"/>
      <c r="Y38" s="10"/>
      <c r="Z38" s="10"/>
      <c r="AA38" s="10"/>
      <c r="AB38" s="10"/>
    </row>
    <row r="39" spans="16:35" x14ac:dyDescent="0.3">
      <c r="X39" s="10"/>
      <c r="Y39" s="10"/>
      <c r="Z39" s="10"/>
      <c r="AA39" s="10"/>
      <c r="AB39" s="10"/>
    </row>
    <row r="40" spans="16:35" ht="25.8" x14ac:dyDescent="0.5">
      <c r="P40" s="17"/>
      <c r="Q40" s="17"/>
      <c r="R40" s="17"/>
      <c r="S40" s="17"/>
      <c r="T40" s="17"/>
      <c r="U40" s="17"/>
      <c r="V40" s="17"/>
      <c r="W40" s="17"/>
      <c r="X40" s="10"/>
      <c r="Y40" s="10"/>
      <c r="Z40" s="10"/>
      <c r="AA40" s="10"/>
      <c r="AB40" s="10"/>
      <c r="AC40" s="17"/>
    </row>
    <row r="41" spans="16:35" ht="25.8" x14ac:dyDescent="0.5">
      <c r="P41" s="17"/>
      <c r="Q41" s="17"/>
      <c r="R41" s="17"/>
      <c r="S41" s="17"/>
      <c r="T41" s="17"/>
      <c r="U41" s="17"/>
      <c r="V41" s="17"/>
      <c r="W41" s="17"/>
      <c r="X41" s="17"/>
      <c r="Y41" s="17"/>
      <c r="Z41" s="17"/>
      <c r="AA41" s="17"/>
      <c r="AB41" s="17"/>
      <c r="AC41" s="17"/>
    </row>
    <row r="42" spans="16:35" ht="25.8" x14ac:dyDescent="0.5">
      <c r="P42" s="17"/>
      <c r="Q42" s="17"/>
      <c r="R42" s="17"/>
      <c r="S42" s="17"/>
      <c r="T42" s="17"/>
      <c r="U42" s="17"/>
      <c r="V42" s="17"/>
      <c r="W42" s="17"/>
      <c r="X42" s="17"/>
      <c r="Y42" s="17"/>
      <c r="Z42" s="17"/>
      <c r="AA42" s="17"/>
      <c r="AB42" s="17"/>
      <c r="AC42" s="17"/>
    </row>
    <row r="43" spans="16:35" ht="25.8" x14ac:dyDescent="0.5">
      <c r="P43" s="17"/>
      <c r="Q43" s="17"/>
      <c r="R43" s="17"/>
      <c r="S43" s="17"/>
      <c r="T43" s="17"/>
      <c r="U43" s="17"/>
      <c r="V43" s="17"/>
      <c r="W43" s="17"/>
      <c r="X43" s="17"/>
      <c r="Y43" s="17"/>
      <c r="Z43" s="17"/>
      <c r="AA43" s="17"/>
      <c r="AB43" s="17"/>
      <c r="AC43" s="17"/>
    </row>
    <row r="44" spans="16:35" ht="25.8" x14ac:dyDescent="0.5">
      <c r="P44" s="17"/>
      <c r="Q44" s="17"/>
      <c r="R44" s="17"/>
      <c r="S44" s="17"/>
      <c r="T44" s="17"/>
      <c r="U44" s="17"/>
      <c r="V44" s="17"/>
      <c r="W44" s="17"/>
      <c r="X44" s="17"/>
      <c r="Y44" s="17"/>
      <c r="Z44" s="17"/>
      <c r="AA44" s="17"/>
      <c r="AB44" s="17"/>
      <c r="AC44" s="17"/>
    </row>
    <row r="45" spans="16:35" ht="25.8" x14ac:dyDescent="0.5">
      <c r="P45" s="17"/>
      <c r="Q45" s="17"/>
      <c r="R45" s="17"/>
      <c r="S45" s="17"/>
      <c r="T45" s="17"/>
      <c r="U45" s="17"/>
      <c r="V45" s="17"/>
      <c r="W45" s="17"/>
      <c r="X45" s="17"/>
      <c r="Y45" s="17"/>
      <c r="Z45" s="17"/>
      <c r="AA45" s="17"/>
      <c r="AB45" s="17"/>
      <c r="AC45" s="17"/>
    </row>
    <row r="46" spans="16:35" ht="25.8" x14ac:dyDescent="0.5">
      <c r="P46" s="17"/>
      <c r="Q46" s="17"/>
      <c r="R46" s="17"/>
      <c r="S46" s="17"/>
      <c r="T46" s="17"/>
      <c r="U46" s="17"/>
      <c r="V46" s="17"/>
      <c r="W46" s="17"/>
      <c r="X46" s="17"/>
      <c r="Y46" s="17"/>
      <c r="Z46" s="17"/>
      <c r="AA46" s="17"/>
      <c r="AB46" s="17"/>
      <c r="AC46" s="17"/>
    </row>
    <row r="47" spans="16:35" ht="25.8" x14ac:dyDescent="0.5">
      <c r="P47" s="17"/>
      <c r="Q47" s="17"/>
      <c r="R47" s="17"/>
      <c r="S47" s="17"/>
      <c r="T47" s="17"/>
      <c r="U47" s="17"/>
      <c r="V47" s="17"/>
      <c r="W47" s="17"/>
      <c r="X47" s="17"/>
      <c r="Y47" s="17"/>
      <c r="Z47" s="17"/>
      <c r="AA47" s="17"/>
      <c r="AB47" s="17"/>
      <c r="AC47" s="17"/>
    </row>
    <row r="48" spans="16:35" ht="25.8" x14ac:dyDescent="0.5">
      <c r="P48" s="17"/>
      <c r="Q48" s="17"/>
      <c r="R48" s="17"/>
      <c r="S48" s="17"/>
      <c r="T48" s="17"/>
      <c r="U48" s="17"/>
      <c r="V48" s="17"/>
      <c r="W48" s="17"/>
      <c r="X48" s="17"/>
      <c r="Y48" s="17"/>
      <c r="Z48" s="17"/>
      <c r="AA48" s="17"/>
      <c r="AB48" s="17"/>
      <c r="AC48" s="17"/>
    </row>
    <row r="49" spans="16:29" ht="25.8" x14ac:dyDescent="0.5">
      <c r="P49" s="17"/>
      <c r="Q49" s="17"/>
      <c r="R49" s="17"/>
      <c r="S49" s="17"/>
      <c r="T49" s="17"/>
      <c r="U49" s="17"/>
      <c r="V49" s="17"/>
      <c r="W49" s="17"/>
      <c r="X49" s="17"/>
      <c r="Y49" s="17"/>
      <c r="Z49" s="17"/>
      <c r="AA49" s="17"/>
      <c r="AB49" s="17"/>
      <c r="AC49" s="17"/>
    </row>
    <row r="50" spans="16:29" ht="25.8" x14ac:dyDescent="0.5">
      <c r="P50" s="17"/>
      <c r="Q50" s="17"/>
      <c r="R50" s="17"/>
      <c r="S50" s="17"/>
      <c r="T50" s="17"/>
      <c r="U50" s="17"/>
      <c r="V50" s="17"/>
      <c r="W50" s="17"/>
      <c r="X50" s="17"/>
      <c r="Y50" s="17"/>
      <c r="Z50" s="17"/>
      <c r="AA50" s="17"/>
      <c r="AB50" s="17"/>
      <c r="AC50" s="17"/>
    </row>
    <row r="51" spans="16:29" ht="25.8" x14ac:dyDescent="0.5">
      <c r="P51" s="17"/>
      <c r="Q51" s="17"/>
      <c r="R51" s="17"/>
      <c r="S51" s="17"/>
      <c r="T51" s="17"/>
      <c r="U51" s="17"/>
      <c r="V51" s="17"/>
      <c r="W51" s="17"/>
      <c r="X51" s="17"/>
      <c r="Y51" s="17"/>
      <c r="Z51" s="17"/>
      <c r="AA51" s="17"/>
      <c r="AB51" s="17"/>
      <c r="AC51" s="17"/>
    </row>
    <row r="52" spans="16:29" ht="25.8" x14ac:dyDescent="0.5">
      <c r="P52" s="17"/>
      <c r="Q52" s="17"/>
      <c r="R52" s="17"/>
      <c r="S52" s="17"/>
      <c r="T52" s="17"/>
      <c r="U52" s="17"/>
      <c r="V52" s="17"/>
      <c r="W52" s="17"/>
      <c r="X52" s="17"/>
      <c r="Y52" s="17"/>
      <c r="Z52" s="17"/>
      <c r="AA52" s="17"/>
      <c r="AB52" s="17"/>
      <c r="AC52" s="17"/>
    </row>
    <row r="53" spans="16:29" ht="25.8" x14ac:dyDescent="0.5">
      <c r="P53" s="17"/>
      <c r="Q53" s="17"/>
      <c r="R53" s="17"/>
      <c r="S53" s="17"/>
      <c r="T53" s="17"/>
      <c r="U53" s="17"/>
      <c r="V53" s="17"/>
      <c r="W53" s="17"/>
      <c r="X53" s="17"/>
      <c r="Y53" s="17"/>
      <c r="Z53" s="17"/>
      <c r="AA53" s="17"/>
      <c r="AB53" s="17"/>
      <c r="AC53" s="17"/>
    </row>
    <row r="54" spans="16:29" ht="25.8" x14ac:dyDescent="0.5">
      <c r="P54" s="17"/>
      <c r="Q54" s="17"/>
      <c r="R54" s="17"/>
      <c r="S54" s="17"/>
      <c r="T54" s="17"/>
      <c r="U54" s="17"/>
      <c r="V54" s="17"/>
      <c r="W54" s="17"/>
      <c r="X54" s="17"/>
      <c r="Y54" s="17"/>
      <c r="Z54" s="17"/>
      <c r="AA54" s="17"/>
      <c r="AB54" s="17"/>
      <c r="AC54" s="17"/>
    </row>
    <row r="55" spans="16:29" ht="25.8" x14ac:dyDescent="0.5">
      <c r="P55" s="17"/>
      <c r="Q55" s="17"/>
      <c r="R55" s="17"/>
      <c r="S55" s="17"/>
      <c r="T55" s="17"/>
      <c r="U55" s="17"/>
      <c r="V55" s="17"/>
      <c r="W55" s="17"/>
      <c r="X55" s="17"/>
      <c r="Y55" s="17"/>
      <c r="Z55" s="17"/>
      <c r="AA55" s="17"/>
      <c r="AB55" s="17"/>
      <c r="AC55" s="17"/>
    </row>
    <row r="56" spans="16:29" ht="25.8" x14ac:dyDescent="0.5">
      <c r="P56" s="17"/>
      <c r="Q56" s="9"/>
      <c r="R56" s="9"/>
      <c r="S56" s="9"/>
      <c r="T56" s="17"/>
      <c r="U56" s="17"/>
      <c r="V56" s="17"/>
      <c r="W56" s="17"/>
      <c r="X56" s="17"/>
      <c r="Y56" s="17"/>
      <c r="Z56" s="17"/>
      <c r="AA56" s="17"/>
      <c r="AB56" s="17"/>
      <c r="AC56" s="17"/>
    </row>
    <row r="57" spans="16:29" ht="25.8" x14ac:dyDescent="0.5">
      <c r="P57" s="17"/>
      <c r="Q57" s="9"/>
      <c r="R57" s="18"/>
      <c r="S57" s="9"/>
      <c r="T57" s="17"/>
      <c r="U57" s="17"/>
      <c r="V57" s="17"/>
      <c r="W57" s="17"/>
      <c r="X57" s="17"/>
      <c r="Y57" s="17"/>
      <c r="Z57" s="17"/>
      <c r="AA57" s="17"/>
      <c r="AB57" s="17"/>
      <c r="AC57" s="17"/>
    </row>
    <row r="58" spans="16:29" ht="25.8" x14ac:dyDescent="0.5">
      <c r="P58" s="17"/>
      <c r="Q58" s="9"/>
      <c r="R58" s="18"/>
      <c r="S58" s="9"/>
      <c r="T58" s="17"/>
      <c r="U58" s="17"/>
      <c r="V58" s="17"/>
      <c r="W58" s="17"/>
      <c r="X58" s="17"/>
      <c r="Y58" s="17"/>
      <c r="Z58" s="17"/>
      <c r="AA58" s="17"/>
      <c r="AB58" s="17"/>
      <c r="AC58" s="17"/>
    </row>
    <row r="59" spans="16:29" ht="25.8" x14ac:dyDescent="0.5">
      <c r="P59" s="17"/>
      <c r="Q59" s="17"/>
      <c r="R59" s="17"/>
      <c r="S59" s="17"/>
      <c r="T59" s="17"/>
      <c r="U59" s="17"/>
      <c r="V59" s="17"/>
      <c r="W59" s="17"/>
      <c r="X59" s="17"/>
      <c r="Y59" s="17"/>
      <c r="Z59" s="17"/>
      <c r="AA59" s="17"/>
      <c r="AB59" s="17"/>
      <c r="AC59" s="17"/>
    </row>
    <row r="60" spans="16:29" ht="25.8" x14ac:dyDescent="0.5">
      <c r="P60" s="17"/>
      <c r="Q60" s="17"/>
      <c r="R60" s="17"/>
      <c r="S60" s="17"/>
      <c r="T60" s="17"/>
      <c r="U60" s="17"/>
      <c r="V60" s="17"/>
      <c r="W60" s="17"/>
      <c r="X60" s="17"/>
      <c r="Y60" s="17"/>
      <c r="Z60" s="17"/>
      <c r="AA60" s="17"/>
      <c r="AB60" s="17"/>
      <c r="AC60" s="17"/>
    </row>
    <row r="61" spans="16:29" ht="25.8" x14ac:dyDescent="0.5">
      <c r="P61" s="17"/>
      <c r="Q61" s="17"/>
      <c r="R61" s="17"/>
      <c r="S61" s="17"/>
      <c r="T61" s="17"/>
      <c r="U61" s="17"/>
      <c r="V61" s="17"/>
      <c r="W61" s="17"/>
      <c r="X61" s="17"/>
      <c r="Y61" s="17"/>
      <c r="Z61" s="17"/>
      <c r="AA61" s="17"/>
      <c r="AB61" s="17"/>
      <c r="AC61" s="17"/>
    </row>
    <row r="62" spans="16:29" ht="25.8" x14ac:dyDescent="0.5">
      <c r="P62" s="17"/>
      <c r="Q62" s="17"/>
      <c r="R62" s="17"/>
      <c r="S62" s="17"/>
      <c r="T62" s="17"/>
      <c r="U62" s="17"/>
      <c r="V62" s="17"/>
      <c r="W62" s="17"/>
      <c r="X62" s="17"/>
      <c r="Y62" s="17"/>
      <c r="Z62" s="17"/>
      <c r="AA62" s="17"/>
      <c r="AB62" s="17"/>
      <c r="AC62" s="17"/>
    </row>
    <row r="67" spans="16:23" x14ac:dyDescent="0.3">
      <c r="P67" s="14"/>
    </row>
    <row r="68" spans="16:23" x14ac:dyDescent="0.3">
      <c r="P68" s="14"/>
    </row>
    <row r="69" spans="16:23" x14ac:dyDescent="0.3">
      <c r="P69" s="14"/>
    </row>
    <row r="73" spans="16:23" x14ac:dyDescent="0.3">
      <c r="Q73" s="19"/>
      <c r="R73" s="19"/>
      <c r="S73" s="19"/>
      <c r="T73" s="19"/>
      <c r="U73" s="19"/>
      <c r="V73" s="19"/>
      <c r="W73" s="19"/>
    </row>
    <row r="74" spans="16:23" x14ac:dyDescent="0.3">
      <c r="Q74" s="19"/>
      <c r="R74" s="19"/>
      <c r="S74" s="19"/>
      <c r="T74" s="19"/>
      <c r="U74" s="19"/>
      <c r="V74" s="19"/>
      <c r="W74" s="19"/>
    </row>
    <row r="79" spans="16:23" x14ac:dyDescent="0.3">
      <c r="Q79" s="19"/>
      <c r="R79" s="19"/>
      <c r="S79" s="19"/>
      <c r="T79" s="19"/>
      <c r="U79" s="19"/>
      <c r="V79" s="19"/>
      <c r="W79" s="19"/>
    </row>
    <row r="80" spans="16:23" x14ac:dyDescent="0.3">
      <c r="Q80" s="19"/>
      <c r="R80" s="19"/>
      <c r="S80" s="19"/>
      <c r="T80" s="19"/>
      <c r="U80" s="19"/>
      <c r="V80" s="19"/>
      <c r="W80" s="19"/>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C849-D0C2-469B-A0E2-2F3F72B5041E}">
  <dimension ref="B12:AI80"/>
  <sheetViews>
    <sheetView zoomScale="60" zoomScaleNormal="60" workbookViewId="0"/>
  </sheetViews>
  <sheetFormatPr defaultColWidth="9.109375" defaultRowHeight="14.4" x14ac:dyDescent="0.3"/>
  <cols>
    <col min="1" max="9" width="9.109375" style="6"/>
    <col min="10" max="10" width="11.5546875" style="6" customWidth="1"/>
    <col min="11" max="11" width="12.44140625" style="134"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5" width="9.109375" style="6"/>
    <col min="26" max="26" width="13" style="6" customWidth="1"/>
    <col min="27" max="16384" width="9.109375" style="6"/>
  </cols>
  <sheetData>
    <row r="12" spans="2:35" x14ac:dyDescent="0.3">
      <c r="B12" s="6" t="s">
        <v>1</v>
      </c>
    </row>
    <row r="14" spans="2:35" x14ac:dyDescent="0.3">
      <c r="AC14" s="10"/>
      <c r="AD14" s="10"/>
      <c r="AE14" s="10"/>
      <c r="AF14" s="10"/>
      <c r="AG14" s="10"/>
      <c r="AH14" s="10"/>
      <c r="AI14" s="10"/>
    </row>
    <row r="15" spans="2:35" x14ac:dyDescent="0.3">
      <c r="AC15" s="10"/>
      <c r="AD15" s="10"/>
      <c r="AE15" s="10"/>
      <c r="AF15" s="10"/>
      <c r="AG15" s="10"/>
      <c r="AH15" s="10"/>
      <c r="AI15" s="10"/>
    </row>
    <row r="16" spans="2:35" x14ac:dyDescent="0.3">
      <c r="AC16" s="10"/>
      <c r="AD16" s="10"/>
      <c r="AE16" s="10"/>
      <c r="AF16" s="10"/>
      <c r="AG16" s="10"/>
      <c r="AH16" s="10"/>
      <c r="AI16" s="10"/>
    </row>
    <row r="17" spans="13:35" x14ac:dyDescent="0.3">
      <c r="AC17" s="10"/>
      <c r="AD17" s="10"/>
      <c r="AE17" s="10"/>
      <c r="AF17" s="10"/>
      <c r="AG17" s="10"/>
      <c r="AH17" s="10"/>
      <c r="AI17" s="10"/>
    </row>
    <row r="18" spans="13:35" x14ac:dyDescent="0.3">
      <c r="AC18" s="10"/>
      <c r="AD18" s="10"/>
      <c r="AE18" s="10"/>
      <c r="AF18" s="10"/>
      <c r="AG18" s="10"/>
      <c r="AH18" s="10"/>
      <c r="AI18" s="10"/>
    </row>
    <row r="19" spans="13:35" x14ac:dyDescent="0.3">
      <c r="AC19" s="10"/>
      <c r="AD19" s="10"/>
      <c r="AE19" s="10"/>
      <c r="AF19" s="10"/>
      <c r="AG19" s="10"/>
      <c r="AH19" s="10"/>
      <c r="AI19" s="10"/>
    </row>
    <row r="20" spans="13:35" x14ac:dyDescent="0.3">
      <c r="AC20" s="10"/>
      <c r="AD20" s="10"/>
      <c r="AE20" s="10"/>
      <c r="AF20" s="10"/>
      <c r="AG20" s="10"/>
      <c r="AH20" s="10"/>
      <c r="AI20" s="10"/>
    </row>
    <row r="21" spans="13:35" ht="14.4" customHeight="1" x14ac:dyDescent="0.3">
      <c r="AC21" s="10"/>
      <c r="AD21" s="156">
        <f>((2*1)^4)/((FACT(4)))</f>
        <v>0.66666666666666663</v>
      </c>
      <c r="AE21" s="157"/>
      <c r="AF21" s="10"/>
      <c r="AG21" s="10"/>
      <c r="AH21" s="10"/>
      <c r="AI21" s="10"/>
    </row>
    <row r="22" spans="13:35" ht="23.25" customHeight="1" x14ac:dyDescent="0.3">
      <c r="AC22" s="102" t="s">
        <v>94</v>
      </c>
      <c r="AD22" s="158"/>
      <c r="AE22" s="159"/>
      <c r="AF22" s="10"/>
      <c r="AG22" s="10"/>
      <c r="AH22" s="10"/>
      <c r="AI22" s="10"/>
    </row>
    <row r="23" spans="13:35" ht="23.25" customHeight="1" x14ac:dyDescent="0.3">
      <c r="AC23" s="10"/>
      <c r="AD23" s="160"/>
      <c r="AE23" s="161"/>
      <c r="AF23" s="10"/>
      <c r="AG23" s="10"/>
      <c r="AH23" s="10"/>
      <c r="AI23" s="10"/>
    </row>
    <row r="24" spans="13:35" x14ac:dyDescent="0.3">
      <c r="M24" s="14"/>
      <c r="AC24" s="10"/>
      <c r="AD24" s="10"/>
      <c r="AE24" s="10"/>
      <c r="AF24" s="10"/>
      <c r="AG24" s="10"/>
      <c r="AH24" s="10"/>
      <c r="AI24" s="10"/>
    </row>
    <row r="25" spans="13:35" x14ac:dyDescent="0.3">
      <c r="AC25" s="10"/>
      <c r="AD25" s="10"/>
      <c r="AE25" s="10"/>
      <c r="AF25" s="10"/>
      <c r="AG25" s="10"/>
      <c r="AH25" s="10"/>
      <c r="AI25" s="10"/>
    </row>
    <row r="26" spans="13:35" x14ac:dyDescent="0.3">
      <c r="AC26" s="10"/>
      <c r="AD26" s="10"/>
      <c r="AE26" s="10"/>
      <c r="AF26" s="10"/>
      <c r="AG26" s="10"/>
      <c r="AH26" s="10"/>
      <c r="AI26" s="10"/>
    </row>
    <row r="27" spans="13:35" ht="23.25" customHeight="1" x14ac:dyDescent="0.3">
      <c r="AC27" s="10"/>
      <c r="AD27" s="147" t="s">
        <v>93</v>
      </c>
      <c r="AE27" s="147"/>
      <c r="AF27" s="10"/>
      <c r="AG27" s="10"/>
      <c r="AH27" s="10"/>
      <c r="AI27" s="10"/>
    </row>
    <row r="28" spans="13:35" ht="23.25" customHeight="1" x14ac:dyDescent="0.3">
      <c r="AC28" s="10"/>
      <c r="AD28" s="147"/>
      <c r="AE28" s="147"/>
      <c r="AF28" s="10"/>
      <c r="AG28" s="10"/>
      <c r="AH28" s="10"/>
      <c r="AI28" s="10"/>
    </row>
    <row r="29" spans="13:35" x14ac:dyDescent="0.3">
      <c r="AC29" s="10"/>
      <c r="AD29" s="10"/>
      <c r="AE29" s="10"/>
      <c r="AF29" s="10"/>
      <c r="AG29" s="10"/>
      <c r="AH29" s="10"/>
      <c r="AI29" s="10"/>
    </row>
    <row r="30" spans="13:35" x14ac:dyDescent="0.3">
      <c r="AC30" s="10"/>
      <c r="AD30" s="10"/>
      <c r="AE30" s="10"/>
      <c r="AF30" s="10"/>
      <c r="AG30" s="10"/>
      <c r="AH30" s="10"/>
      <c r="AI30" s="10"/>
    </row>
    <row r="31" spans="13:35" x14ac:dyDescent="0.3">
      <c r="Z31" s="138"/>
      <c r="AA31" s="139"/>
      <c r="AB31" s="140"/>
      <c r="AC31" s="10"/>
      <c r="AH31" s="10"/>
      <c r="AI31" s="10"/>
    </row>
    <row r="32" spans="13:35" ht="31.2" x14ac:dyDescent="0.3">
      <c r="Z32" s="141"/>
      <c r="AA32" s="142"/>
      <c r="AB32" s="143"/>
      <c r="AC32" s="102" t="s">
        <v>94</v>
      </c>
      <c r="AD32" s="148">
        <f>EXP(-2)</f>
        <v>0.1353352832366127</v>
      </c>
      <c r="AE32" s="149"/>
      <c r="AH32" s="10"/>
      <c r="AI32" s="10"/>
    </row>
    <row r="33" spans="16:35" x14ac:dyDescent="0.3">
      <c r="Z33" s="144"/>
      <c r="AA33" s="145"/>
      <c r="AB33" s="146"/>
      <c r="AC33" s="10"/>
      <c r="AD33" s="150"/>
      <c r="AE33" s="151"/>
      <c r="AH33" s="10"/>
      <c r="AI33" s="10"/>
    </row>
    <row r="34" spans="16:35" x14ac:dyDescent="0.3">
      <c r="AC34" s="10"/>
      <c r="AD34" s="152"/>
      <c r="AE34" s="153"/>
      <c r="AF34" s="10"/>
      <c r="AG34" s="10"/>
      <c r="AH34" s="10"/>
      <c r="AI34" s="10"/>
    </row>
    <row r="35" spans="16:35" x14ac:dyDescent="0.3">
      <c r="T35" s="10"/>
      <c r="U35" s="10"/>
      <c r="V35" s="10"/>
      <c r="W35" s="10"/>
      <c r="X35" s="10"/>
      <c r="Y35" s="10"/>
      <c r="Z35" s="10"/>
      <c r="AA35" s="10"/>
      <c r="AB35" s="10"/>
      <c r="AC35" s="10"/>
      <c r="AD35" s="10"/>
      <c r="AE35" s="10"/>
      <c r="AF35" s="10"/>
      <c r="AG35" s="10"/>
      <c r="AH35" s="10"/>
      <c r="AI35" s="10"/>
    </row>
    <row r="36" spans="16:35" x14ac:dyDescent="0.3">
      <c r="T36" s="10"/>
      <c r="U36" s="10"/>
      <c r="V36" s="10"/>
      <c r="W36" s="10"/>
      <c r="X36" s="10"/>
      <c r="Y36" s="10"/>
      <c r="AC36" s="10"/>
      <c r="AD36" s="10"/>
      <c r="AE36" s="10"/>
      <c r="AF36" s="10"/>
      <c r="AG36" s="10"/>
      <c r="AH36" s="10"/>
      <c r="AI36" s="10"/>
    </row>
    <row r="37" spans="16:35" x14ac:dyDescent="0.3">
      <c r="T37" s="10"/>
      <c r="U37" s="10"/>
      <c r="V37" s="10"/>
      <c r="W37" s="10"/>
      <c r="X37" s="10"/>
      <c r="Y37" s="10"/>
      <c r="AC37" s="10"/>
      <c r="AD37" s="10"/>
      <c r="AE37" s="10"/>
      <c r="AF37" s="10"/>
      <c r="AG37" s="10"/>
      <c r="AH37" s="10"/>
      <c r="AI37" s="10"/>
    </row>
    <row r="38" spans="16:35" x14ac:dyDescent="0.3">
      <c r="AD38" s="154" t="s">
        <v>42</v>
      </c>
      <c r="AE38" s="155">
        <f>AD21*AD32</f>
        <v>9.0223522157741792E-2</v>
      </c>
      <c r="AF38" s="155"/>
    </row>
    <row r="39" spans="16:35" x14ac:dyDescent="0.3">
      <c r="AD39" s="154"/>
      <c r="AE39" s="155"/>
      <c r="AF39" s="155"/>
    </row>
    <row r="40" spans="16:35" ht="25.8" x14ac:dyDescent="0.5">
      <c r="P40" s="17"/>
      <c r="Q40" s="17"/>
      <c r="R40" s="17"/>
      <c r="S40" s="17"/>
      <c r="T40" s="17"/>
      <c r="U40" s="17"/>
      <c r="V40" s="17"/>
      <c r="W40" s="17"/>
      <c r="X40" s="17"/>
      <c r="Y40" s="17"/>
      <c r="Z40" s="17"/>
      <c r="AA40" s="17"/>
      <c r="AB40" s="17"/>
      <c r="AC40" s="17"/>
      <c r="AD40" s="154"/>
      <c r="AE40" s="155"/>
      <c r="AF40" s="155"/>
    </row>
    <row r="41" spans="16:35" ht="25.8" x14ac:dyDescent="0.5">
      <c r="P41" s="17"/>
      <c r="Q41" s="17"/>
      <c r="R41" s="17"/>
      <c r="S41" s="17"/>
      <c r="T41" s="17"/>
      <c r="U41" s="17"/>
      <c r="V41" s="17"/>
      <c r="W41" s="17"/>
      <c r="X41" s="17"/>
      <c r="Y41" s="17"/>
      <c r="Z41" s="17"/>
      <c r="AA41" s="17"/>
      <c r="AB41" s="17"/>
      <c r="AC41" s="17"/>
    </row>
    <row r="42" spans="16:35" ht="25.8" x14ac:dyDescent="0.5">
      <c r="P42" s="17"/>
      <c r="Q42" s="17"/>
      <c r="R42" s="17"/>
      <c r="S42" s="17"/>
      <c r="T42" s="17"/>
      <c r="U42" s="17"/>
      <c r="V42" s="17"/>
      <c r="W42" s="17"/>
      <c r="X42" s="17"/>
      <c r="Y42" s="17"/>
      <c r="Z42" s="17"/>
      <c r="AA42" s="17"/>
      <c r="AB42" s="17"/>
      <c r="AC42" s="17"/>
    </row>
    <row r="43" spans="16:35" ht="25.8" x14ac:dyDescent="0.5">
      <c r="P43" s="17"/>
      <c r="Q43" s="17"/>
      <c r="R43" s="17"/>
      <c r="S43" s="17"/>
      <c r="T43" s="17"/>
      <c r="U43" s="17"/>
      <c r="V43" s="17"/>
      <c r="W43" s="17"/>
      <c r="X43" s="17"/>
      <c r="Y43" s="17"/>
      <c r="Z43" s="17"/>
      <c r="AA43" s="17"/>
      <c r="AB43" s="17"/>
      <c r="AC43" s="17"/>
    </row>
    <row r="44" spans="16:35" ht="25.8" x14ac:dyDescent="0.5">
      <c r="P44" s="17"/>
      <c r="Q44" s="17"/>
      <c r="R44" s="17"/>
      <c r="S44" s="17"/>
      <c r="T44" s="17"/>
      <c r="U44" s="17"/>
      <c r="V44" s="17"/>
      <c r="W44" s="17"/>
      <c r="X44" s="17"/>
      <c r="Y44" s="17"/>
      <c r="Z44" s="17"/>
      <c r="AA44" s="17"/>
      <c r="AB44" s="17"/>
      <c r="AC44" s="17"/>
    </row>
    <row r="45" spans="16:35" ht="25.8" x14ac:dyDescent="0.5">
      <c r="P45" s="17"/>
      <c r="Q45" s="17"/>
      <c r="R45" s="17"/>
      <c r="S45" s="17"/>
      <c r="T45" s="17"/>
      <c r="U45" s="17"/>
      <c r="V45" s="17"/>
      <c r="W45" s="17"/>
      <c r="X45" s="17"/>
      <c r="Y45" s="17"/>
      <c r="Z45" s="17"/>
      <c r="AA45" s="17"/>
      <c r="AB45" s="17"/>
      <c r="AC45" s="17"/>
    </row>
    <row r="46" spans="16:35" ht="25.8" x14ac:dyDescent="0.5">
      <c r="P46" s="17"/>
      <c r="Q46" s="17"/>
      <c r="R46" s="17"/>
      <c r="S46" s="17"/>
      <c r="T46" s="17"/>
      <c r="U46" s="17"/>
      <c r="V46" s="17"/>
      <c r="W46" s="17"/>
      <c r="X46" s="17"/>
      <c r="Y46" s="17"/>
      <c r="Z46" s="17"/>
      <c r="AA46" s="17"/>
      <c r="AB46" s="17"/>
      <c r="AC46" s="17"/>
    </row>
    <row r="47" spans="16:35" ht="25.8" x14ac:dyDescent="0.5">
      <c r="P47" s="17"/>
      <c r="Q47" s="17"/>
      <c r="R47" s="17"/>
      <c r="S47" s="17"/>
      <c r="T47" s="17"/>
      <c r="U47" s="17"/>
      <c r="V47" s="17"/>
      <c r="W47" s="17"/>
      <c r="X47" s="17"/>
      <c r="Y47" s="17"/>
      <c r="Z47" s="17"/>
      <c r="AA47" s="17"/>
      <c r="AB47" s="17"/>
      <c r="AC47" s="17"/>
    </row>
    <row r="48" spans="16:35" ht="25.8" x14ac:dyDescent="0.5">
      <c r="P48" s="17"/>
      <c r="Q48" s="17"/>
      <c r="R48" s="17"/>
      <c r="S48" s="17"/>
      <c r="T48" s="17"/>
      <c r="U48" s="17"/>
      <c r="V48" s="17"/>
      <c r="W48" s="17"/>
      <c r="X48" s="17"/>
      <c r="Y48" s="17"/>
      <c r="Z48" s="17"/>
      <c r="AA48" s="17"/>
      <c r="AB48" s="17"/>
      <c r="AC48" s="17"/>
    </row>
    <row r="49" spans="16:29" ht="25.8" x14ac:dyDescent="0.5">
      <c r="P49" s="17"/>
      <c r="Q49" s="17"/>
      <c r="R49" s="17"/>
      <c r="S49" s="17"/>
      <c r="T49" s="17"/>
      <c r="U49" s="17"/>
      <c r="V49" s="17"/>
      <c r="W49" s="17"/>
      <c r="X49" s="17"/>
      <c r="Y49" s="17"/>
      <c r="Z49" s="17"/>
      <c r="AA49" s="17"/>
      <c r="AB49" s="17"/>
      <c r="AC49" s="17"/>
    </row>
    <row r="50" spans="16:29" ht="25.8" x14ac:dyDescent="0.5">
      <c r="P50" s="17"/>
      <c r="Q50" s="17"/>
      <c r="R50" s="17"/>
      <c r="S50" s="17"/>
      <c r="T50" s="17"/>
      <c r="U50" s="17"/>
      <c r="V50" s="17"/>
      <c r="W50" s="17"/>
      <c r="X50" s="17"/>
      <c r="Y50" s="17"/>
      <c r="Z50" s="17"/>
      <c r="AA50" s="17"/>
      <c r="AB50" s="17"/>
      <c r="AC50" s="17"/>
    </row>
    <row r="51" spans="16:29" ht="25.8" x14ac:dyDescent="0.5">
      <c r="P51" s="17"/>
      <c r="Q51" s="17"/>
      <c r="R51" s="17"/>
      <c r="S51" s="17"/>
      <c r="T51" s="17"/>
      <c r="U51" s="17"/>
      <c r="V51" s="17"/>
      <c r="W51" s="17"/>
      <c r="X51" s="17"/>
      <c r="Y51" s="17"/>
      <c r="Z51" s="17"/>
      <c r="AA51" s="17"/>
      <c r="AB51" s="17"/>
      <c r="AC51" s="17"/>
    </row>
    <row r="52" spans="16:29" ht="25.8" x14ac:dyDescent="0.5">
      <c r="P52" s="17"/>
      <c r="Q52" s="17"/>
      <c r="R52" s="17"/>
      <c r="S52" s="17"/>
      <c r="T52" s="17"/>
      <c r="U52" s="17"/>
      <c r="V52" s="17"/>
      <c r="W52" s="17"/>
      <c r="X52" s="17"/>
      <c r="Y52" s="17"/>
      <c r="Z52" s="17"/>
      <c r="AA52" s="17"/>
      <c r="AB52" s="17"/>
      <c r="AC52" s="17"/>
    </row>
    <row r="53" spans="16:29" ht="25.8" x14ac:dyDescent="0.5">
      <c r="P53" s="17"/>
      <c r="Q53" s="17"/>
      <c r="R53" s="17"/>
      <c r="S53" s="17"/>
      <c r="T53" s="17"/>
      <c r="U53" s="17"/>
      <c r="V53" s="17"/>
      <c r="W53" s="17"/>
      <c r="X53" s="17"/>
      <c r="Y53" s="17"/>
      <c r="Z53" s="17"/>
      <c r="AA53" s="17"/>
      <c r="AB53" s="17"/>
      <c r="AC53" s="17"/>
    </row>
    <row r="54" spans="16:29" ht="25.8" x14ac:dyDescent="0.5">
      <c r="P54" s="17"/>
      <c r="Q54" s="17"/>
      <c r="R54" s="17"/>
      <c r="S54" s="17"/>
      <c r="T54" s="17"/>
      <c r="U54" s="17"/>
      <c r="V54" s="17"/>
      <c r="W54" s="17"/>
      <c r="X54" s="17"/>
      <c r="Y54" s="17"/>
      <c r="Z54" s="17"/>
      <c r="AA54" s="17"/>
      <c r="AB54" s="17"/>
      <c r="AC54" s="17"/>
    </row>
    <row r="55" spans="16:29" ht="25.8" x14ac:dyDescent="0.5">
      <c r="P55" s="17"/>
      <c r="Q55" s="17"/>
      <c r="R55" s="17"/>
      <c r="S55" s="17"/>
      <c r="T55" s="17"/>
      <c r="U55" s="17"/>
      <c r="V55" s="17"/>
      <c r="W55" s="17"/>
      <c r="X55" s="17"/>
      <c r="Y55" s="17"/>
      <c r="Z55" s="17"/>
      <c r="AA55" s="17"/>
      <c r="AB55" s="17"/>
      <c r="AC55" s="17"/>
    </row>
    <row r="56" spans="16:29" ht="25.8" x14ac:dyDescent="0.5">
      <c r="P56" s="17"/>
      <c r="Q56" s="9"/>
      <c r="R56" s="9"/>
      <c r="S56" s="9"/>
      <c r="T56" s="17"/>
      <c r="U56" s="17"/>
      <c r="V56" s="17"/>
      <c r="W56" s="17"/>
      <c r="X56" s="17"/>
      <c r="Y56" s="17"/>
      <c r="Z56" s="17"/>
      <c r="AA56" s="17"/>
      <c r="AB56" s="17"/>
      <c r="AC56" s="17"/>
    </row>
    <row r="57" spans="16:29" ht="25.8" x14ac:dyDescent="0.5">
      <c r="P57" s="17"/>
      <c r="Q57" s="9"/>
      <c r="R57" s="18"/>
      <c r="S57" s="9"/>
      <c r="T57" s="17"/>
      <c r="U57" s="17"/>
      <c r="V57" s="17"/>
      <c r="W57" s="17"/>
      <c r="X57" s="17"/>
      <c r="Y57" s="17"/>
      <c r="Z57" s="17"/>
      <c r="AA57" s="17"/>
      <c r="AB57" s="17"/>
      <c r="AC57" s="17"/>
    </row>
    <row r="58" spans="16:29" ht="25.8" x14ac:dyDescent="0.5">
      <c r="P58" s="17"/>
      <c r="Q58" s="9"/>
      <c r="R58" s="18"/>
      <c r="S58" s="9"/>
      <c r="T58" s="17"/>
      <c r="U58" s="17"/>
      <c r="V58" s="17"/>
      <c r="W58" s="17"/>
      <c r="X58" s="17"/>
      <c r="Y58" s="17"/>
      <c r="Z58" s="17"/>
      <c r="AA58" s="17"/>
      <c r="AB58" s="17"/>
      <c r="AC58" s="17"/>
    </row>
    <row r="59" spans="16:29" ht="25.8" x14ac:dyDescent="0.5">
      <c r="P59" s="17"/>
      <c r="Q59" s="17"/>
      <c r="R59" s="17"/>
      <c r="S59" s="17"/>
      <c r="T59" s="17"/>
      <c r="U59" s="17"/>
      <c r="V59" s="17"/>
      <c r="W59" s="17"/>
      <c r="X59" s="17"/>
      <c r="Y59" s="17"/>
      <c r="Z59" s="17"/>
      <c r="AA59" s="17"/>
      <c r="AB59" s="17"/>
      <c r="AC59" s="17"/>
    </row>
    <row r="60" spans="16:29" ht="25.8" x14ac:dyDescent="0.5">
      <c r="P60" s="17"/>
      <c r="Q60" s="17"/>
      <c r="R60" s="17"/>
      <c r="S60" s="17"/>
      <c r="T60" s="17"/>
      <c r="U60" s="17"/>
      <c r="V60" s="17"/>
      <c r="W60" s="17"/>
      <c r="X60" s="17"/>
      <c r="Y60" s="17"/>
      <c r="Z60" s="17"/>
      <c r="AA60" s="17"/>
      <c r="AB60" s="17"/>
      <c r="AC60" s="17"/>
    </row>
    <row r="61" spans="16:29" ht="25.8" x14ac:dyDescent="0.5">
      <c r="P61" s="17"/>
      <c r="Q61" s="17"/>
      <c r="R61" s="17"/>
      <c r="S61" s="17"/>
      <c r="T61" s="17"/>
      <c r="U61" s="17"/>
      <c r="V61" s="17"/>
      <c r="W61" s="17"/>
      <c r="X61" s="17"/>
      <c r="Y61" s="17"/>
      <c r="Z61" s="17"/>
      <c r="AA61" s="17"/>
      <c r="AB61" s="17"/>
      <c r="AC61" s="17"/>
    </row>
    <row r="62" spans="16:29" ht="25.8" x14ac:dyDescent="0.5">
      <c r="P62" s="17"/>
      <c r="Q62" s="17"/>
      <c r="R62" s="17"/>
      <c r="S62" s="17"/>
      <c r="T62" s="17"/>
      <c r="U62" s="17"/>
      <c r="V62" s="17"/>
      <c r="W62" s="17"/>
      <c r="X62" s="17"/>
      <c r="Y62" s="17"/>
      <c r="Z62" s="17"/>
      <c r="AA62" s="17"/>
      <c r="AB62" s="17"/>
      <c r="AC62" s="17"/>
    </row>
    <row r="67" spans="16:23" x14ac:dyDescent="0.3">
      <c r="P67" s="14"/>
    </row>
    <row r="68" spans="16:23" x14ac:dyDescent="0.3">
      <c r="P68" s="14"/>
    </row>
    <row r="69" spans="16:23" x14ac:dyDescent="0.3">
      <c r="P69" s="14"/>
    </row>
    <row r="73" spans="16:23" x14ac:dyDescent="0.3">
      <c r="Q73" s="19"/>
      <c r="R73" s="19"/>
      <c r="S73" s="19"/>
      <c r="T73" s="19"/>
      <c r="U73" s="19"/>
      <c r="V73" s="19"/>
      <c r="W73" s="19"/>
    </row>
    <row r="74" spans="16:23" x14ac:dyDescent="0.3">
      <c r="Q74" s="19"/>
      <c r="R74" s="19"/>
      <c r="S74" s="19"/>
      <c r="T74" s="19"/>
      <c r="U74" s="19"/>
      <c r="V74" s="19"/>
      <c r="W74" s="19"/>
    </row>
    <row r="79" spans="16:23" x14ac:dyDescent="0.3">
      <c r="Q79" s="19"/>
      <c r="R79" s="19"/>
      <c r="S79" s="19"/>
      <c r="T79" s="19"/>
      <c r="U79" s="19"/>
      <c r="V79" s="19"/>
      <c r="W79" s="19"/>
    </row>
    <row r="80" spans="16:23" x14ac:dyDescent="0.3">
      <c r="Q80" s="19"/>
      <c r="R80" s="19"/>
      <c r="S80" s="19"/>
      <c r="T80" s="19"/>
      <c r="U80" s="19"/>
      <c r="V80" s="19"/>
      <c r="W80" s="19"/>
    </row>
  </sheetData>
  <mergeCells count="7">
    <mergeCell ref="K1:K1048576"/>
    <mergeCell ref="Z31:AB33"/>
    <mergeCell ref="AD27:AE28"/>
    <mergeCell ref="AD32:AE34"/>
    <mergeCell ref="AD38:AD40"/>
    <mergeCell ref="AE38:AF40"/>
    <mergeCell ref="AD21:AE2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119B-51E5-41D0-9435-B80DBAC94A41}">
  <sheetPr>
    <pageSetUpPr fitToPage="1"/>
  </sheetPr>
  <dimension ref="M21:T44"/>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1" spans="19:20" ht="21" customHeight="1" x14ac:dyDescent="0.3"/>
    <row r="22" spans="19:20" ht="33.75" customHeight="1" x14ac:dyDescent="0.3">
      <c r="S22" s="163">
        <f>((233+(95*100))/5)</f>
        <v>1946.6</v>
      </c>
      <c r="T22" s="163"/>
    </row>
    <row r="23" spans="19:20" ht="27" customHeight="1" x14ac:dyDescent="0.3">
      <c r="S23" s="163"/>
      <c r="T23" s="163"/>
    </row>
    <row r="24" spans="19:20" ht="21" customHeight="1" x14ac:dyDescent="0.3"/>
    <row r="25" spans="19:20" ht="21" customHeight="1" x14ac:dyDescent="0.3"/>
    <row r="26" spans="19:20" ht="21" customHeight="1" x14ac:dyDescent="0.3"/>
    <row r="27" spans="19:20" ht="21" customHeight="1" x14ac:dyDescent="0.3"/>
    <row r="28" spans="19:20" ht="53.25" customHeight="1" x14ac:dyDescent="0.3"/>
    <row r="29" spans="19:20" ht="21" customHeight="1" x14ac:dyDescent="0.3"/>
    <row r="30" spans="19:20" ht="25.2" customHeight="1" x14ac:dyDescent="0.3">
      <c r="S30" s="162">
        <f>EXP(-1000/1946.6)</f>
        <v>0.59826814462053746</v>
      </c>
      <c r="T30" s="162"/>
    </row>
    <row r="31" spans="19:20" ht="22.95" customHeight="1" x14ac:dyDescent="0.3">
      <c r="S31" s="162"/>
      <c r="T31" s="162"/>
    </row>
    <row r="32" spans="19:20" ht="21.6" customHeight="1" x14ac:dyDescent="0.3"/>
    <row r="33" spans="13:13" ht="29.25" customHeight="1" x14ac:dyDescent="0.3"/>
    <row r="35" spans="13:13" ht="22.95" customHeight="1" x14ac:dyDescent="0.3"/>
    <row r="36" spans="13:13" ht="19.2" customHeight="1" x14ac:dyDescent="0.3"/>
    <row r="37" spans="13:13" ht="36" customHeight="1" x14ac:dyDescent="0.3">
      <c r="M37" s="2"/>
    </row>
    <row r="38" spans="13:13" ht="33" customHeight="1" x14ac:dyDescent="0.3">
      <c r="M38" s="4"/>
    </row>
    <row r="39" spans="13:13" x14ac:dyDescent="0.3">
      <c r="M39" s="4"/>
    </row>
    <row r="40" spans="13:13" x14ac:dyDescent="0.3">
      <c r="M40" s="4"/>
    </row>
    <row r="41" spans="13:13" x14ac:dyDescent="0.3">
      <c r="M41" s="4"/>
    </row>
    <row r="42" spans="13:13" x14ac:dyDescent="0.3">
      <c r="M42" s="4"/>
    </row>
    <row r="43" spans="13:13" ht="31.5" customHeight="1" x14ac:dyDescent="0.3">
      <c r="M43" s="4"/>
    </row>
    <row r="44" spans="13:13" x14ac:dyDescent="0.3">
      <c r="M44" s="4"/>
    </row>
  </sheetData>
  <mergeCells count="2">
    <mergeCell ref="S30:T31"/>
    <mergeCell ref="S22:T23"/>
  </mergeCells>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4D641-DF04-4345-AFDE-BC8377BBB780}">
  <dimension ref="B12:AI80"/>
  <sheetViews>
    <sheetView zoomScale="60" zoomScaleNormal="60" workbookViewId="0"/>
  </sheetViews>
  <sheetFormatPr defaultColWidth="9.109375" defaultRowHeight="14.4" x14ac:dyDescent="0.3"/>
  <cols>
    <col min="1"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16384" width="9.109375" style="6"/>
  </cols>
  <sheetData>
    <row r="12" spans="2:35" x14ac:dyDescent="0.3">
      <c r="B12" s="6" t="s">
        <v>1</v>
      </c>
    </row>
    <row r="13" spans="2:35" ht="25.8" x14ac:dyDescent="0.5">
      <c r="Q13" s="17"/>
      <c r="R13" s="17"/>
      <c r="S13" s="17"/>
      <c r="T13" s="17"/>
      <c r="U13" s="17"/>
      <c r="V13" s="17"/>
      <c r="W13" s="17"/>
      <c r="X13" s="17"/>
      <c r="Y13" s="17"/>
      <c r="Z13" s="17"/>
      <c r="AA13" s="17"/>
      <c r="AB13" s="17"/>
    </row>
    <row r="14" spans="2:35" ht="25.8" x14ac:dyDescent="0.5">
      <c r="Q14" s="17"/>
      <c r="R14" s="17"/>
      <c r="S14" s="17"/>
      <c r="T14" s="17"/>
      <c r="U14" s="17"/>
      <c r="V14" s="17"/>
      <c r="W14" s="17"/>
      <c r="X14" s="17"/>
      <c r="Y14" s="17"/>
      <c r="Z14" s="17"/>
      <c r="AA14" s="17"/>
      <c r="AB14" s="17"/>
      <c r="AC14" s="10"/>
      <c r="AD14" s="10"/>
      <c r="AE14" s="10"/>
      <c r="AF14" s="10"/>
      <c r="AG14" s="10"/>
      <c r="AH14" s="10"/>
      <c r="AI14" s="10"/>
    </row>
    <row r="15" spans="2:35" ht="25.8" x14ac:dyDescent="0.5">
      <c r="Q15" s="17"/>
      <c r="R15" s="17"/>
      <c r="S15" s="17"/>
      <c r="T15" s="17"/>
      <c r="U15" s="17"/>
      <c r="V15" s="17"/>
      <c r="W15" s="17"/>
      <c r="X15" s="17"/>
      <c r="Y15" s="17"/>
      <c r="Z15" s="17"/>
      <c r="AA15" s="17"/>
      <c r="AB15" s="17"/>
      <c r="AC15" s="10"/>
      <c r="AD15" s="10"/>
      <c r="AE15" s="10"/>
      <c r="AF15" s="10"/>
      <c r="AG15" s="10"/>
      <c r="AH15" s="10"/>
      <c r="AI15" s="10"/>
    </row>
    <row r="16" spans="2:35" ht="25.8" x14ac:dyDescent="0.5">
      <c r="Q16" s="17"/>
      <c r="R16" s="17"/>
      <c r="S16" s="17"/>
      <c r="T16" s="17"/>
      <c r="U16" s="17"/>
      <c r="V16" s="17"/>
      <c r="W16" s="17"/>
      <c r="X16" s="17"/>
      <c r="Y16" s="17"/>
      <c r="Z16" s="17"/>
      <c r="AA16" s="17"/>
      <c r="AB16" s="17"/>
      <c r="AC16" s="10"/>
      <c r="AD16" s="10"/>
      <c r="AE16" s="10"/>
      <c r="AF16" s="10"/>
      <c r="AG16" s="10"/>
      <c r="AH16" s="10"/>
      <c r="AI16" s="10"/>
    </row>
    <row r="17" spans="13:35" ht="25.8" x14ac:dyDescent="0.5">
      <c r="Q17" s="17"/>
      <c r="R17" s="17"/>
      <c r="S17" s="17"/>
      <c r="T17" s="17"/>
      <c r="U17" s="17"/>
      <c r="V17" s="17"/>
      <c r="W17" s="17"/>
      <c r="X17" s="17"/>
      <c r="Y17" s="17"/>
      <c r="Z17" s="17"/>
      <c r="AA17" s="17"/>
      <c r="AB17" s="17"/>
      <c r="AC17" s="10"/>
      <c r="AD17" s="10"/>
      <c r="AE17" s="10"/>
      <c r="AF17" s="10"/>
      <c r="AG17" s="10"/>
      <c r="AH17" s="10"/>
      <c r="AI17" s="10"/>
    </row>
    <row r="18" spans="13:35" ht="25.8" x14ac:dyDescent="0.5">
      <c r="Q18" s="17"/>
      <c r="R18" s="17"/>
      <c r="S18" s="17"/>
      <c r="T18" s="17"/>
      <c r="U18" s="17"/>
      <c r="V18" s="17"/>
      <c r="W18" s="17"/>
      <c r="X18" s="17"/>
      <c r="Y18" s="17"/>
      <c r="Z18" s="17"/>
      <c r="AA18" s="17"/>
      <c r="AB18" s="17"/>
      <c r="AC18" s="10"/>
      <c r="AD18" s="10"/>
      <c r="AE18" s="10"/>
      <c r="AF18" s="10"/>
      <c r="AG18" s="10"/>
      <c r="AH18" s="10"/>
      <c r="AI18" s="10"/>
    </row>
    <row r="19" spans="13:35" ht="25.8" x14ac:dyDescent="0.5">
      <c r="Q19" s="17"/>
      <c r="R19" s="17"/>
      <c r="S19" s="17"/>
      <c r="T19" s="17"/>
      <c r="U19" s="17"/>
      <c r="V19" s="17"/>
      <c r="W19" s="17"/>
      <c r="X19" s="17"/>
      <c r="Y19" s="17"/>
      <c r="Z19" s="17"/>
      <c r="AA19" s="17"/>
      <c r="AB19" s="17"/>
      <c r="AE19" s="10"/>
      <c r="AF19" s="10"/>
      <c r="AG19" s="10"/>
      <c r="AH19" s="10"/>
      <c r="AI19" s="10"/>
    </row>
    <row r="20" spans="13:35" ht="25.8" x14ac:dyDescent="0.5">
      <c r="Q20" s="17"/>
      <c r="R20" s="17"/>
      <c r="S20" s="17"/>
      <c r="T20" s="17"/>
      <c r="U20" s="17"/>
      <c r="V20" s="17"/>
      <c r="W20" s="17"/>
      <c r="X20" s="17"/>
      <c r="Y20" s="17"/>
      <c r="Z20" s="17"/>
      <c r="AA20" s="17"/>
      <c r="AB20" s="17"/>
      <c r="AE20" s="10"/>
      <c r="AF20" s="10"/>
      <c r="AG20" s="10"/>
      <c r="AH20" s="10"/>
      <c r="AI20" s="10"/>
    </row>
    <row r="21" spans="13:35" ht="25.8" x14ac:dyDescent="0.5">
      <c r="Q21" s="17"/>
      <c r="R21" s="17"/>
      <c r="S21" s="17"/>
      <c r="T21" s="17"/>
      <c r="U21" s="17"/>
      <c r="V21" s="17"/>
      <c r="W21" s="17"/>
      <c r="X21" s="17"/>
      <c r="Y21" s="17"/>
      <c r="Z21" s="17"/>
      <c r="AA21" s="17"/>
      <c r="AB21" s="17"/>
      <c r="AC21" s="10"/>
      <c r="AD21" s="10"/>
      <c r="AE21" s="10"/>
      <c r="AF21" s="10"/>
      <c r="AG21" s="10"/>
      <c r="AH21" s="10"/>
      <c r="AI21" s="10"/>
    </row>
    <row r="22" spans="13:35" ht="23.25" customHeight="1" x14ac:dyDescent="0.5">
      <c r="Q22" s="17"/>
      <c r="R22" s="17"/>
      <c r="S22" s="17"/>
      <c r="T22" s="17"/>
      <c r="U22" s="17"/>
      <c r="V22" s="17"/>
      <c r="W22" s="17"/>
      <c r="X22" s="17"/>
      <c r="Y22" s="17"/>
      <c r="Z22" s="17"/>
      <c r="AA22" s="17"/>
      <c r="AB22" s="17"/>
      <c r="AC22" s="10"/>
      <c r="AD22" s="10"/>
      <c r="AE22" s="10"/>
      <c r="AF22" s="10"/>
      <c r="AG22" s="10"/>
      <c r="AH22" s="10"/>
      <c r="AI22" s="10"/>
    </row>
    <row r="23" spans="13:35" ht="23.25" customHeight="1" x14ac:dyDescent="0.5">
      <c r="Q23" s="17"/>
      <c r="R23" s="17"/>
      <c r="S23" s="17"/>
      <c r="T23" s="17"/>
      <c r="U23" s="17"/>
      <c r="V23" s="17"/>
      <c r="W23" s="17"/>
      <c r="X23" s="17"/>
      <c r="Y23" s="17"/>
      <c r="Z23" s="17"/>
      <c r="AA23" s="17"/>
      <c r="AB23" s="17"/>
      <c r="AC23" s="10"/>
      <c r="AD23" s="10"/>
      <c r="AE23" s="10"/>
      <c r="AF23" s="10"/>
      <c r="AG23" s="10"/>
      <c r="AH23" s="10"/>
      <c r="AI23" s="10"/>
    </row>
    <row r="24" spans="13:35" ht="25.8" x14ac:dyDescent="0.5">
      <c r="M24" s="14"/>
      <c r="Q24" s="17"/>
      <c r="R24" s="17"/>
      <c r="S24" s="17"/>
      <c r="T24" s="17"/>
      <c r="U24" s="17"/>
      <c r="V24" s="17"/>
      <c r="W24" s="17"/>
      <c r="X24" s="17"/>
      <c r="Y24" s="17"/>
      <c r="Z24" s="17"/>
      <c r="AA24" s="17"/>
      <c r="AB24" s="17"/>
      <c r="AC24" s="10"/>
      <c r="AD24" s="10"/>
      <c r="AE24" s="10"/>
      <c r="AF24" s="10"/>
      <c r="AG24" s="10"/>
      <c r="AH24" s="10"/>
      <c r="AI24" s="10"/>
    </row>
    <row r="25" spans="13:35" ht="25.8" x14ac:dyDescent="0.5">
      <c r="Q25" s="17"/>
      <c r="R25" s="17"/>
      <c r="S25" s="17"/>
      <c r="T25" s="17"/>
      <c r="U25" s="17"/>
      <c r="V25" s="17"/>
      <c r="W25" s="17"/>
      <c r="X25" s="17"/>
      <c r="Y25" s="17"/>
      <c r="Z25" s="17"/>
      <c r="AA25" s="17"/>
      <c r="AB25" s="17"/>
      <c r="AC25" s="10"/>
      <c r="AD25" s="10"/>
      <c r="AE25" s="10"/>
      <c r="AF25" s="10"/>
      <c r="AG25" s="10"/>
      <c r="AH25" s="10"/>
      <c r="AI25" s="10"/>
    </row>
    <row r="26" spans="13:35" ht="26.25" customHeight="1" x14ac:dyDescent="0.5">
      <c r="Q26" s="17"/>
      <c r="R26" s="17"/>
      <c r="S26" s="17"/>
      <c r="T26" s="17"/>
      <c r="U26" s="17"/>
      <c r="V26" s="17"/>
      <c r="W26" s="17"/>
      <c r="X26" s="17"/>
      <c r="Y26" s="17"/>
      <c r="Z26" s="17"/>
      <c r="AC26" s="10"/>
      <c r="AD26" s="10"/>
      <c r="AE26" s="10"/>
      <c r="AF26" s="10"/>
      <c r="AG26" s="10"/>
      <c r="AH26" s="10"/>
      <c r="AI26" s="10"/>
    </row>
    <row r="27" spans="13:35" ht="23.25" customHeight="1" x14ac:dyDescent="0.5">
      <c r="Q27" s="17"/>
      <c r="R27" s="17"/>
      <c r="S27" s="17"/>
      <c r="T27" s="17"/>
      <c r="U27" s="17"/>
      <c r="V27" s="17"/>
      <c r="W27" s="17"/>
      <c r="X27" s="17"/>
      <c r="Y27" s="17"/>
      <c r="Z27" s="17"/>
      <c r="AC27" s="10"/>
      <c r="AD27" s="10"/>
      <c r="AE27" s="10"/>
      <c r="AF27" s="10"/>
      <c r="AG27" s="10"/>
      <c r="AH27" s="10"/>
      <c r="AI27" s="10"/>
    </row>
    <row r="28" spans="13:35" ht="23.25" customHeight="1" x14ac:dyDescent="0.5">
      <c r="Q28" s="17"/>
      <c r="R28" s="17"/>
      <c r="S28" s="17"/>
      <c r="T28" s="17"/>
      <c r="U28" s="17"/>
      <c r="V28" s="17"/>
      <c r="W28" s="17"/>
      <c r="X28" s="17"/>
      <c r="Y28" s="17"/>
      <c r="Z28" s="17"/>
      <c r="AA28" s="17"/>
      <c r="AB28" s="17"/>
      <c r="AC28" s="10"/>
      <c r="AD28" s="10"/>
      <c r="AE28" s="10"/>
      <c r="AF28" s="10"/>
      <c r="AG28" s="10"/>
      <c r="AH28" s="10"/>
      <c r="AI28" s="10"/>
    </row>
    <row r="29" spans="13:35" ht="25.8" x14ac:dyDescent="0.5">
      <c r="Q29" s="17"/>
      <c r="R29" s="17"/>
      <c r="S29" s="17"/>
      <c r="T29" s="17"/>
      <c r="U29" s="17"/>
      <c r="V29" s="17"/>
      <c r="W29" s="17"/>
      <c r="X29" s="17"/>
      <c r="Y29" s="17"/>
      <c r="Z29" s="17"/>
      <c r="AA29" s="17"/>
      <c r="AB29" s="17"/>
      <c r="AC29" s="10"/>
      <c r="AD29" s="10"/>
      <c r="AE29" s="10"/>
      <c r="AF29" s="10"/>
      <c r="AG29" s="10"/>
      <c r="AH29" s="10"/>
      <c r="AI29" s="10"/>
    </row>
    <row r="30" spans="13:35" ht="25.8" x14ac:dyDescent="0.5">
      <c r="Q30" s="17"/>
      <c r="R30" s="17"/>
      <c r="S30" s="17"/>
      <c r="T30" s="17"/>
      <c r="U30" s="17"/>
      <c r="V30" s="17"/>
      <c r="W30" s="17"/>
      <c r="X30" s="17"/>
      <c r="Y30" s="17"/>
      <c r="Z30" s="17"/>
      <c r="AA30" s="17"/>
      <c r="AC30" s="10"/>
      <c r="AD30" s="10"/>
      <c r="AE30" s="10"/>
      <c r="AF30" s="10"/>
      <c r="AG30" s="10"/>
      <c r="AH30" s="10"/>
      <c r="AI30" s="10"/>
    </row>
    <row r="31" spans="13:35" ht="26.25" customHeight="1" x14ac:dyDescent="0.5">
      <c r="Q31" s="17"/>
      <c r="R31" s="17"/>
      <c r="S31" s="17"/>
      <c r="T31" s="17"/>
      <c r="U31" s="17"/>
      <c r="V31" s="17"/>
      <c r="W31" s="17"/>
      <c r="X31" s="17"/>
      <c r="Y31" s="17"/>
      <c r="Z31" s="17"/>
      <c r="AA31" s="17"/>
      <c r="AC31" s="10"/>
      <c r="AD31" s="10"/>
      <c r="AE31" s="10"/>
      <c r="AF31" s="10"/>
      <c r="AG31" s="10"/>
      <c r="AH31" s="10"/>
      <c r="AI31" s="10"/>
    </row>
    <row r="32" spans="13:35" ht="26.25" customHeight="1" x14ac:dyDescent="0.5">
      <c r="Q32" s="17"/>
      <c r="R32" s="17"/>
      <c r="S32" s="17"/>
      <c r="T32" s="17"/>
      <c r="U32" s="17"/>
      <c r="V32" s="17"/>
      <c r="W32" s="17"/>
      <c r="X32" s="17"/>
      <c r="Y32" s="17"/>
      <c r="Z32" s="17"/>
      <c r="AA32" s="17"/>
      <c r="AB32" s="17"/>
      <c r="AC32" s="10"/>
      <c r="AD32" s="10"/>
      <c r="AE32" s="10"/>
      <c r="AF32" s="10"/>
      <c r="AG32" s="10"/>
      <c r="AH32" s="10"/>
      <c r="AI32" s="10"/>
    </row>
    <row r="33" spans="16:35" ht="25.8" x14ac:dyDescent="0.5">
      <c r="Q33" s="17"/>
      <c r="R33" s="17"/>
      <c r="S33" s="17"/>
      <c r="T33" s="17"/>
      <c r="U33" s="17"/>
      <c r="V33" s="17"/>
      <c r="W33" s="17"/>
      <c r="X33" s="17"/>
      <c r="Y33" s="17"/>
      <c r="Z33" s="17"/>
      <c r="AA33" s="17"/>
      <c r="AB33" s="17"/>
      <c r="AC33" s="10"/>
      <c r="AD33" s="10"/>
      <c r="AE33" s="10"/>
      <c r="AF33" s="10"/>
      <c r="AG33" s="10"/>
      <c r="AH33" s="10"/>
      <c r="AI33" s="10"/>
    </row>
    <row r="34" spans="16:35" ht="25.8" x14ac:dyDescent="0.5">
      <c r="Q34" s="17"/>
      <c r="R34" s="17"/>
      <c r="S34" s="17"/>
      <c r="T34" s="17"/>
      <c r="U34" s="17"/>
      <c r="V34" s="17"/>
      <c r="W34" s="17"/>
      <c r="X34" s="17"/>
      <c r="Y34" s="17"/>
      <c r="Z34" s="17"/>
      <c r="AA34" s="17"/>
      <c r="AB34" s="17"/>
      <c r="AC34" s="10"/>
      <c r="AD34" s="10"/>
      <c r="AE34" s="10"/>
      <c r="AF34" s="10"/>
      <c r="AG34" s="10"/>
      <c r="AH34" s="10"/>
      <c r="AI34" s="10"/>
    </row>
    <row r="35" spans="16:35" x14ac:dyDescent="0.3">
      <c r="T35" s="10"/>
      <c r="U35" s="10"/>
      <c r="V35" s="10"/>
      <c r="W35" s="10"/>
      <c r="X35" s="10"/>
      <c r="Y35" s="10"/>
      <c r="Z35" s="10"/>
      <c r="AA35" s="10"/>
      <c r="AB35" s="10"/>
      <c r="AC35" s="10"/>
      <c r="AD35" s="10"/>
      <c r="AE35" s="10"/>
      <c r="AF35" s="10"/>
      <c r="AG35" s="10"/>
      <c r="AH35" s="10"/>
      <c r="AI35" s="10"/>
    </row>
    <row r="36" spans="16:35" x14ac:dyDescent="0.3">
      <c r="T36" s="10"/>
      <c r="U36" s="10"/>
      <c r="V36" s="10"/>
      <c r="W36" s="10"/>
      <c r="X36" s="10"/>
      <c r="Y36" s="10"/>
      <c r="Z36" s="10"/>
      <c r="AA36" s="10"/>
      <c r="AB36" s="10"/>
      <c r="AC36" s="10"/>
      <c r="AD36" s="10"/>
      <c r="AE36" s="10"/>
      <c r="AF36" s="10"/>
      <c r="AG36" s="10"/>
      <c r="AH36" s="10"/>
      <c r="AI36" s="10"/>
    </row>
    <row r="37" spans="16:35" x14ac:dyDescent="0.3">
      <c r="T37" s="10"/>
      <c r="U37" s="10"/>
      <c r="V37" s="10"/>
      <c r="W37" s="10"/>
      <c r="X37" s="10"/>
      <c r="Y37" s="10"/>
      <c r="Z37" s="10"/>
      <c r="AA37" s="10"/>
      <c r="AB37" s="10"/>
      <c r="AC37" s="10"/>
      <c r="AD37" s="10"/>
      <c r="AE37" s="10"/>
      <c r="AF37" s="10"/>
      <c r="AG37" s="10"/>
      <c r="AH37" s="10"/>
      <c r="AI37" s="10"/>
    </row>
    <row r="40" spans="16:35" ht="25.8" x14ac:dyDescent="0.5">
      <c r="P40" s="17"/>
      <c r="Q40" s="17"/>
      <c r="R40" s="17"/>
      <c r="S40" s="17"/>
      <c r="T40" s="17"/>
      <c r="U40" s="17"/>
      <c r="V40" s="17"/>
      <c r="W40" s="17"/>
      <c r="X40" s="17"/>
      <c r="Y40" s="17"/>
      <c r="Z40" s="17"/>
      <c r="AA40" s="17"/>
      <c r="AB40" s="17"/>
      <c r="AC40" s="17"/>
    </row>
    <row r="41" spans="16:35" ht="25.8" x14ac:dyDescent="0.5">
      <c r="P41" s="17"/>
      <c r="Q41" s="17"/>
      <c r="R41" s="17"/>
      <c r="S41" s="17"/>
      <c r="T41" s="17"/>
      <c r="U41" s="17"/>
      <c r="V41" s="17"/>
      <c r="W41" s="17"/>
      <c r="X41" s="17"/>
      <c r="Y41" s="17"/>
      <c r="Z41" s="17"/>
      <c r="AA41" s="17"/>
      <c r="AB41" s="17"/>
      <c r="AC41" s="17"/>
    </row>
    <row r="42" spans="16:35" ht="25.8" x14ac:dyDescent="0.5">
      <c r="P42" s="17"/>
      <c r="Q42" s="17"/>
      <c r="R42" s="17"/>
      <c r="S42" s="17"/>
      <c r="T42" s="17"/>
      <c r="U42" s="17"/>
      <c r="V42" s="17"/>
      <c r="W42" s="17"/>
      <c r="X42" s="17"/>
      <c r="Y42" s="17"/>
      <c r="Z42" s="17"/>
      <c r="AA42" s="17"/>
      <c r="AB42" s="17"/>
      <c r="AC42" s="17"/>
    </row>
    <row r="43" spans="16:35" ht="25.8" x14ac:dyDescent="0.5">
      <c r="P43" s="17"/>
      <c r="Q43" s="17"/>
      <c r="R43" s="17"/>
      <c r="S43" s="17"/>
      <c r="T43" s="17"/>
      <c r="U43" s="17"/>
      <c r="V43" s="17"/>
      <c r="W43" s="17"/>
      <c r="X43" s="17"/>
      <c r="Y43" s="17"/>
      <c r="Z43" s="17"/>
      <c r="AA43" s="17"/>
      <c r="AB43" s="17"/>
      <c r="AC43" s="17"/>
    </row>
    <row r="44" spans="16:35" ht="25.8" x14ac:dyDescent="0.5">
      <c r="P44" s="17"/>
      <c r="Q44" s="17"/>
      <c r="R44" s="17"/>
      <c r="S44" s="17"/>
      <c r="T44" s="17"/>
      <c r="U44" s="17"/>
      <c r="V44" s="17"/>
      <c r="W44" s="17"/>
      <c r="X44" s="17"/>
      <c r="Y44" s="17"/>
      <c r="Z44" s="17"/>
      <c r="AA44" s="17"/>
      <c r="AB44" s="17"/>
      <c r="AC44" s="17"/>
    </row>
    <row r="45" spans="16:35" ht="25.8" x14ac:dyDescent="0.5">
      <c r="P45" s="17"/>
      <c r="Q45" s="17"/>
      <c r="R45" s="17"/>
      <c r="S45" s="17"/>
      <c r="T45" s="17"/>
      <c r="U45" s="17"/>
      <c r="V45" s="17"/>
      <c r="W45" s="17"/>
      <c r="X45" s="17"/>
      <c r="Y45" s="17"/>
      <c r="Z45" s="17"/>
      <c r="AA45" s="17"/>
      <c r="AB45" s="17"/>
      <c r="AC45" s="17"/>
    </row>
    <row r="46" spans="16:35" ht="25.8" x14ac:dyDescent="0.5">
      <c r="P46" s="17"/>
      <c r="Q46" s="17"/>
      <c r="R46" s="17"/>
      <c r="S46" s="17"/>
      <c r="T46" s="17"/>
      <c r="U46" s="17"/>
      <c r="V46" s="17"/>
      <c r="W46" s="17"/>
      <c r="X46" s="17"/>
      <c r="Y46" s="17"/>
      <c r="Z46" s="17"/>
      <c r="AA46" s="17"/>
      <c r="AB46" s="17"/>
      <c r="AC46" s="17"/>
    </row>
    <row r="47" spans="16:35" ht="25.8" x14ac:dyDescent="0.5">
      <c r="P47" s="17"/>
      <c r="Q47" s="17"/>
      <c r="R47" s="17"/>
      <c r="S47" s="17"/>
      <c r="T47" s="17"/>
      <c r="U47" s="17"/>
      <c r="V47" s="17"/>
      <c r="W47" s="17"/>
      <c r="X47" s="17"/>
      <c r="Y47" s="17"/>
      <c r="Z47" s="17"/>
      <c r="AA47" s="17"/>
      <c r="AB47" s="17"/>
      <c r="AC47" s="17"/>
    </row>
    <row r="48" spans="16:35" ht="25.8" x14ac:dyDescent="0.5">
      <c r="P48" s="17"/>
      <c r="Q48" s="17"/>
      <c r="R48" s="17"/>
      <c r="S48" s="17"/>
      <c r="T48" s="17"/>
      <c r="U48" s="17"/>
      <c r="V48" s="17"/>
      <c r="W48" s="17"/>
      <c r="X48" s="17"/>
      <c r="Y48" s="17"/>
      <c r="Z48" s="17"/>
      <c r="AA48" s="17"/>
      <c r="AB48" s="17"/>
      <c r="AC48" s="17"/>
    </row>
    <row r="49" spans="16:29" ht="25.8" x14ac:dyDescent="0.5">
      <c r="P49" s="17"/>
      <c r="Q49" s="17"/>
      <c r="R49" s="17"/>
      <c r="S49" s="17"/>
      <c r="T49" s="17"/>
      <c r="U49" s="17"/>
      <c r="V49" s="17"/>
      <c r="W49" s="17"/>
      <c r="X49" s="17"/>
      <c r="Y49" s="17"/>
      <c r="Z49" s="17"/>
      <c r="AA49" s="17"/>
      <c r="AB49" s="17"/>
      <c r="AC49" s="17"/>
    </row>
    <row r="50" spans="16:29" ht="25.8" x14ac:dyDescent="0.5">
      <c r="P50" s="17"/>
      <c r="Q50" s="17"/>
      <c r="R50" s="17"/>
      <c r="S50" s="17"/>
      <c r="T50" s="17"/>
      <c r="U50" s="17"/>
      <c r="V50" s="17"/>
      <c r="W50" s="17"/>
      <c r="X50" s="17"/>
      <c r="Y50" s="17"/>
      <c r="Z50" s="17"/>
      <c r="AA50" s="17"/>
      <c r="AB50" s="17"/>
      <c r="AC50" s="17"/>
    </row>
    <row r="51" spans="16:29" ht="25.8" x14ac:dyDescent="0.5">
      <c r="P51" s="17"/>
      <c r="Q51" s="17"/>
      <c r="R51" s="17"/>
      <c r="S51" s="17"/>
      <c r="T51" s="17"/>
      <c r="U51" s="17"/>
      <c r="V51" s="17"/>
      <c r="W51" s="17"/>
      <c r="X51" s="17"/>
      <c r="Y51" s="17"/>
      <c r="Z51" s="17"/>
      <c r="AA51" s="17"/>
      <c r="AB51" s="17"/>
      <c r="AC51" s="17"/>
    </row>
    <row r="52" spans="16:29" ht="25.8" x14ac:dyDescent="0.5">
      <c r="P52" s="17"/>
      <c r="Q52" s="17"/>
      <c r="R52" s="17"/>
      <c r="S52" s="17"/>
      <c r="T52" s="17"/>
      <c r="U52" s="17"/>
      <c r="V52" s="17"/>
      <c r="W52" s="17"/>
      <c r="X52" s="17"/>
      <c r="Y52" s="17"/>
      <c r="Z52" s="17"/>
      <c r="AA52" s="17"/>
      <c r="AB52" s="17"/>
      <c r="AC52" s="17"/>
    </row>
    <row r="53" spans="16:29" ht="25.8" x14ac:dyDescent="0.5">
      <c r="P53" s="17"/>
      <c r="Q53" s="17"/>
      <c r="R53" s="17"/>
      <c r="S53" s="17"/>
      <c r="T53" s="17"/>
      <c r="U53" s="17"/>
      <c r="V53" s="17"/>
      <c r="W53" s="17"/>
      <c r="X53" s="17"/>
      <c r="Y53" s="17"/>
      <c r="Z53" s="17"/>
      <c r="AA53" s="17"/>
      <c r="AB53" s="17"/>
      <c r="AC53" s="17"/>
    </row>
    <row r="54" spans="16:29" ht="25.8" x14ac:dyDescent="0.5">
      <c r="P54" s="17"/>
      <c r="Q54" s="17"/>
      <c r="R54" s="17"/>
      <c r="S54" s="17"/>
      <c r="T54" s="17"/>
      <c r="U54" s="17"/>
      <c r="V54" s="17"/>
      <c r="W54" s="17"/>
      <c r="X54" s="17"/>
      <c r="Y54" s="17"/>
      <c r="Z54" s="17"/>
      <c r="AA54" s="17"/>
      <c r="AB54" s="17"/>
      <c r="AC54" s="17"/>
    </row>
    <row r="55" spans="16:29" ht="25.8" x14ac:dyDescent="0.5">
      <c r="P55" s="17"/>
      <c r="Q55" s="17"/>
      <c r="R55" s="17"/>
      <c r="S55" s="17"/>
      <c r="T55" s="17"/>
      <c r="U55" s="17"/>
      <c r="V55" s="17"/>
      <c r="W55" s="17"/>
      <c r="X55" s="17"/>
      <c r="Y55" s="17"/>
      <c r="Z55" s="17"/>
      <c r="AA55" s="17"/>
      <c r="AB55" s="17"/>
      <c r="AC55" s="17"/>
    </row>
    <row r="56" spans="16:29" ht="25.8" x14ac:dyDescent="0.5">
      <c r="P56" s="17"/>
      <c r="Q56" s="9"/>
      <c r="R56" s="9"/>
      <c r="S56" s="9"/>
      <c r="T56" s="17"/>
      <c r="U56" s="17"/>
      <c r="V56" s="17"/>
      <c r="W56" s="17"/>
      <c r="X56" s="17"/>
      <c r="Y56" s="17"/>
      <c r="Z56" s="17"/>
      <c r="AA56" s="17"/>
      <c r="AB56" s="17"/>
      <c r="AC56" s="17"/>
    </row>
    <row r="57" spans="16:29" ht="25.8" x14ac:dyDescent="0.5">
      <c r="P57" s="17"/>
      <c r="Q57" s="9"/>
      <c r="R57" s="18"/>
      <c r="S57" s="9"/>
      <c r="T57" s="17"/>
      <c r="U57" s="17"/>
      <c r="V57" s="17"/>
      <c r="W57" s="17"/>
      <c r="X57" s="17"/>
      <c r="Y57" s="17"/>
      <c r="Z57" s="17"/>
      <c r="AA57" s="17"/>
      <c r="AB57" s="17"/>
      <c r="AC57" s="17"/>
    </row>
    <row r="58" spans="16:29" ht="25.8" x14ac:dyDescent="0.5">
      <c r="P58" s="17"/>
      <c r="Q58" s="9"/>
      <c r="R58" s="18"/>
      <c r="S58" s="9"/>
      <c r="T58" s="17"/>
      <c r="U58" s="17"/>
      <c r="V58" s="17"/>
      <c r="W58" s="17"/>
      <c r="X58" s="17"/>
      <c r="Y58" s="17"/>
      <c r="Z58" s="17"/>
      <c r="AA58" s="17"/>
      <c r="AB58" s="17"/>
      <c r="AC58" s="17"/>
    </row>
    <row r="59" spans="16:29" ht="25.8" x14ac:dyDescent="0.5">
      <c r="P59" s="17"/>
      <c r="Q59" s="17"/>
      <c r="R59" s="17"/>
      <c r="S59" s="17"/>
      <c r="T59" s="17"/>
      <c r="U59" s="17"/>
      <c r="V59" s="17"/>
      <c r="W59" s="17"/>
      <c r="X59" s="17"/>
      <c r="Y59" s="17"/>
      <c r="Z59" s="17"/>
      <c r="AA59" s="17"/>
      <c r="AB59" s="17"/>
      <c r="AC59" s="17"/>
    </row>
    <row r="60" spans="16:29" ht="25.8" x14ac:dyDescent="0.5">
      <c r="P60" s="17"/>
      <c r="Q60" s="17"/>
      <c r="R60" s="17"/>
      <c r="S60" s="17"/>
      <c r="T60" s="17"/>
      <c r="U60" s="17"/>
      <c r="V60" s="17"/>
      <c r="W60" s="17"/>
      <c r="X60" s="17"/>
      <c r="Y60" s="17"/>
      <c r="Z60" s="17"/>
      <c r="AA60" s="17"/>
      <c r="AB60" s="17"/>
      <c r="AC60" s="17"/>
    </row>
    <row r="61" spans="16:29" ht="25.8" x14ac:dyDescent="0.5">
      <c r="P61" s="17"/>
      <c r="Q61" s="17"/>
      <c r="R61" s="17"/>
      <c r="S61" s="17"/>
      <c r="T61" s="17"/>
      <c r="U61" s="17"/>
      <c r="V61" s="17"/>
      <c r="W61" s="17"/>
      <c r="X61" s="17"/>
      <c r="Y61" s="17"/>
      <c r="Z61" s="17"/>
      <c r="AA61" s="17"/>
      <c r="AB61" s="17"/>
      <c r="AC61" s="17"/>
    </row>
    <row r="62" spans="16:29" ht="25.8" x14ac:dyDescent="0.5">
      <c r="P62" s="17"/>
      <c r="Q62" s="17"/>
      <c r="R62" s="17"/>
      <c r="S62" s="17"/>
      <c r="T62" s="17"/>
      <c r="U62" s="17"/>
      <c r="V62" s="17"/>
      <c r="W62" s="17"/>
      <c r="X62" s="17"/>
      <c r="Y62" s="17"/>
      <c r="Z62" s="17"/>
      <c r="AA62" s="17"/>
      <c r="AB62" s="17"/>
      <c r="AC62" s="17"/>
    </row>
    <row r="67" spans="16:23" x14ac:dyDescent="0.3">
      <c r="P67" s="14"/>
    </row>
    <row r="68" spans="16:23" x14ac:dyDescent="0.3">
      <c r="P68" s="14"/>
    </row>
    <row r="69" spans="16:23" x14ac:dyDescent="0.3">
      <c r="P69" s="14"/>
    </row>
    <row r="73" spans="16:23" x14ac:dyDescent="0.3">
      <c r="Q73" s="19"/>
      <c r="R73" s="19"/>
      <c r="S73" s="19"/>
      <c r="T73" s="19"/>
      <c r="U73" s="19"/>
      <c r="V73" s="19"/>
      <c r="W73" s="19"/>
    </row>
    <row r="74" spans="16:23" x14ac:dyDescent="0.3">
      <c r="Q74" s="19"/>
      <c r="R74" s="19"/>
      <c r="S74" s="19"/>
      <c r="T74" s="19"/>
      <c r="U74" s="19"/>
      <c r="V74" s="19"/>
      <c r="W74" s="19"/>
    </row>
    <row r="79" spans="16:23" x14ac:dyDescent="0.3">
      <c r="Q79" s="19"/>
      <c r="R79" s="19"/>
      <c r="S79" s="19"/>
      <c r="T79" s="19"/>
      <c r="U79" s="19"/>
      <c r="V79" s="19"/>
      <c r="W79" s="19"/>
    </row>
    <row r="80" spans="16:23" x14ac:dyDescent="0.3">
      <c r="Q80" s="19"/>
      <c r="R80" s="19"/>
      <c r="S80" s="19"/>
      <c r="T80" s="19"/>
      <c r="U80" s="19"/>
      <c r="V80" s="19"/>
      <c r="W80" s="19"/>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E049-45C0-43D2-BF9E-77B83E77F50D}">
  <dimension ref="B12:AI80"/>
  <sheetViews>
    <sheetView zoomScale="60" zoomScaleNormal="60" workbookViewId="0">
      <selection activeCell="L33" sqref="L33"/>
    </sheetView>
  </sheetViews>
  <sheetFormatPr defaultColWidth="9.109375" defaultRowHeight="14.4" x14ac:dyDescent="0.3"/>
  <cols>
    <col min="1"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16384" width="9.109375" style="6"/>
  </cols>
  <sheetData>
    <row r="12" spans="2:35" x14ac:dyDescent="0.3">
      <c r="B12" s="6" t="s">
        <v>1</v>
      </c>
    </row>
    <row r="13" spans="2:35" ht="25.8" x14ac:dyDescent="0.5">
      <c r="Q13" s="17"/>
      <c r="R13" s="17"/>
      <c r="S13" s="17"/>
      <c r="T13" s="17"/>
      <c r="U13" s="17"/>
      <c r="V13" s="17"/>
      <c r="W13" s="17"/>
      <c r="X13" s="17"/>
      <c r="Y13" s="17"/>
      <c r="Z13" s="17"/>
      <c r="AA13" s="17"/>
      <c r="AB13" s="17"/>
    </row>
    <row r="14" spans="2:35" ht="25.8" x14ac:dyDescent="0.5">
      <c r="Q14" s="17"/>
      <c r="R14" s="17"/>
      <c r="S14" s="17"/>
      <c r="T14" s="17"/>
      <c r="U14" s="17"/>
      <c r="V14" s="17"/>
      <c r="W14" s="17"/>
      <c r="X14" s="17"/>
      <c r="Y14" s="17"/>
      <c r="Z14" s="17"/>
      <c r="AA14" s="17"/>
      <c r="AB14" s="17"/>
      <c r="AC14" s="10"/>
      <c r="AD14" s="10"/>
      <c r="AE14" s="10"/>
      <c r="AF14" s="10"/>
      <c r="AG14" s="10"/>
      <c r="AH14" s="10"/>
      <c r="AI14" s="10"/>
    </row>
    <row r="15" spans="2:35" ht="25.8" x14ac:dyDescent="0.5">
      <c r="Q15" s="17"/>
      <c r="R15" s="17"/>
      <c r="S15" s="17"/>
      <c r="T15" s="17"/>
      <c r="U15" s="17"/>
      <c r="V15" s="17"/>
      <c r="W15" s="17"/>
      <c r="X15" s="17"/>
      <c r="Y15" s="17"/>
      <c r="Z15" s="17"/>
      <c r="AA15" s="17"/>
      <c r="AB15" s="17"/>
      <c r="AC15" s="10"/>
      <c r="AD15" s="10"/>
      <c r="AE15" s="10"/>
      <c r="AF15" s="10"/>
      <c r="AG15" s="10"/>
      <c r="AH15" s="10"/>
      <c r="AI15" s="10"/>
    </row>
    <row r="16" spans="2:35" ht="25.8" x14ac:dyDescent="0.5">
      <c r="Q16" s="17"/>
      <c r="R16" s="17"/>
      <c r="S16" s="17"/>
      <c r="T16" s="17"/>
      <c r="U16" s="17"/>
      <c r="V16" s="17"/>
      <c r="W16" s="17"/>
      <c r="X16" s="17"/>
      <c r="Y16" s="17"/>
      <c r="Z16" s="17"/>
      <c r="AA16" s="17"/>
      <c r="AB16" s="17"/>
      <c r="AC16" s="10"/>
      <c r="AD16" s="10"/>
      <c r="AE16" s="10"/>
      <c r="AF16" s="10"/>
      <c r="AG16" s="10"/>
      <c r="AH16" s="10"/>
      <c r="AI16" s="10"/>
    </row>
    <row r="17" spans="13:35" ht="25.8" x14ac:dyDescent="0.5">
      <c r="Q17" s="17"/>
      <c r="R17" s="17"/>
      <c r="S17" s="17"/>
      <c r="T17" s="17"/>
      <c r="U17" s="17"/>
      <c r="V17" s="17"/>
      <c r="W17" s="17"/>
      <c r="X17" s="17"/>
      <c r="Y17" s="17"/>
      <c r="Z17" s="17"/>
      <c r="AA17" s="17"/>
      <c r="AB17" s="17"/>
      <c r="AC17" s="10"/>
      <c r="AD17" s="10"/>
      <c r="AE17" s="10"/>
      <c r="AF17" s="10"/>
      <c r="AG17" s="10"/>
      <c r="AH17" s="10"/>
      <c r="AI17" s="10"/>
    </row>
    <row r="18" spans="13:35" ht="25.8" x14ac:dyDescent="0.5">
      <c r="Q18" s="17"/>
      <c r="R18" s="17"/>
      <c r="S18" s="17"/>
      <c r="T18" s="17"/>
      <c r="U18" s="17"/>
      <c r="V18" s="17"/>
      <c r="W18" s="17"/>
      <c r="X18" s="17"/>
      <c r="Y18" s="17"/>
      <c r="Z18" s="17"/>
      <c r="AA18" s="17"/>
      <c r="AB18" s="17"/>
      <c r="AC18" s="10"/>
      <c r="AD18" s="10"/>
      <c r="AE18" s="10"/>
      <c r="AF18" s="10"/>
      <c r="AG18" s="10"/>
      <c r="AH18" s="10"/>
      <c r="AI18" s="10"/>
    </row>
    <row r="19" spans="13:35" ht="25.8" x14ac:dyDescent="0.5">
      <c r="Q19" s="17"/>
      <c r="R19" s="17"/>
      <c r="S19" s="17"/>
      <c r="T19" s="17"/>
      <c r="U19" s="17"/>
      <c r="V19" s="17"/>
      <c r="W19" s="17"/>
      <c r="X19" s="17"/>
      <c r="Y19" s="17"/>
      <c r="Z19" s="17"/>
      <c r="AA19" s="17"/>
      <c r="AB19" s="17"/>
      <c r="AE19" s="10"/>
      <c r="AF19" s="10"/>
      <c r="AG19" s="10"/>
      <c r="AH19" s="10"/>
      <c r="AI19" s="10"/>
    </row>
    <row r="20" spans="13:35" ht="25.8" x14ac:dyDescent="0.5">
      <c r="Q20" s="17"/>
      <c r="R20" s="17"/>
      <c r="S20" s="17"/>
      <c r="T20" s="17"/>
      <c r="U20" s="17"/>
      <c r="V20" s="17"/>
      <c r="W20" s="17"/>
      <c r="X20" s="17"/>
      <c r="Y20" s="17"/>
      <c r="Z20" s="17"/>
      <c r="AA20" s="17"/>
      <c r="AB20" s="17"/>
      <c r="AE20" s="10"/>
      <c r="AF20" s="10"/>
      <c r="AG20" s="10"/>
      <c r="AH20" s="10"/>
      <c r="AI20" s="10"/>
    </row>
    <row r="21" spans="13:35" ht="25.8" x14ac:dyDescent="0.5">
      <c r="Q21" s="17"/>
      <c r="R21" s="17"/>
      <c r="S21" s="17"/>
      <c r="T21" s="17"/>
      <c r="U21" s="17"/>
      <c r="V21" s="17"/>
      <c r="W21" s="17"/>
      <c r="X21" s="17"/>
      <c r="Y21" s="17"/>
      <c r="Z21" s="17"/>
      <c r="AA21" s="17"/>
      <c r="AB21" s="17"/>
      <c r="AC21" s="10"/>
      <c r="AD21" s="10"/>
      <c r="AE21" s="10"/>
      <c r="AF21" s="10"/>
      <c r="AG21" s="10"/>
      <c r="AH21" s="10"/>
      <c r="AI21" s="10"/>
    </row>
    <row r="22" spans="13:35" ht="23.25" customHeight="1" x14ac:dyDescent="0.5">
      <c r="Q22" s="17"/>
      <c r="R22" s="17"/>
      <c r="S22" s="17"/>
      <c r="T22" s="17"/>
      <c r="U22" s="17"/>
      <c r="V22" s="17"/>
      <c r="W22" s="17"/>
      <c r="X22" s="17"/>
      <c r="Y22" s="17"/>
      <c r="Z22" s="17"/>
      <c r="AA22" s="17"/>
      <c r="AB22" s="17"/>
      <c r="AC22" s="165">
        <f>10/60</f>
        <v>0.16666666666666666</v>
      </c>
      <c r="AD22" s="166"/>
      <c r="AE22" s="10"/>
      <c r="AF22" s="165">
        <f>-3*0.167</f>
        <v>-0.501</v>
      </c>
      <c r="AG22" s="166"/>
      <c r="AH22" s="10"/>
      <c r="AI22" s="10"/>
    </row>
    <row r="23" spans="13:35" ht="23.25" customHeight="1" x14ac:dyDescent="0.5">
      <c r="Q23" s="17"/>
      <c r="R23" s="17"/>
      <c r="S23" s="17"/>
      <c r="T23" s="17"/>
      <c r="U23" s="17"/>
      <c r="V23" s="17"/>
      <c r="W23" s="17"/>
      <c r="X23" s="17"/>
      <c r="Y23" s="17"/>
      <c r="Z23" s="17"/>
      <c r="AA23" s="17"/>
      <c r="AB23" s="17"/>
      <c r="AC23" s="167"/>
      <c r="AD23" s="168"/>
      <c r="AE23" s="10"/>
      <c r="AF23" s="167"/>
      <c r="AG23" s="168"/>
      <c r="AH23" s="10"/>
      <c r="AI23" s="10"/>
    </row>
    <row r="24" spans="13:35" ht="25.8" x14ac:dyDescent="0.5">
      <c r="M24" s="14"/>
      <c r="Q24" s="17"/>
      <c r="R24" s="17"/>
      <c r="S24" s="17"/>
      <c r="T24" s="17"/>
      <c r="U24" s="17"/>
      <c r="V24" s="17"/>
      <c r="W24" s="17"/>
      <c r="X24" s="17"/>
      <c r="Y24" s="17"/>
      <c r="Z24" s="17"/>
      <c r="AA24" s="17"/>
      <c r="AB24" s="17"/>
      <c r="AC24" s="10"/>
      <c r="AD24" s="10"/>
      <c r="AE24" s="10"/>
      <c r="AF24" s="10"/>
      <c r="AG24" s="10"/>
      <c r="AH24" s="10"/>
      <c r="AI24" s="10"/>
    </row>
    <row r="25" spans="13:35" ht="25.8" x14ac:dyDescent="0.5">
      <c r="Q25" s="17"/>
      <c r="R25" s="17"/>
      <c r="S25" s="17"/>
      <c r="T25" s="17"/>
      <c r="U25" s="17"/>
      <c r="V25" s="17"/>
      <c r="W25" s="17"/>
      <c r="X25" s="17"/>
      <c r="Y25" s="17"/>
      <c r="Z25" s="17"/>
      <c r="AA25" s="17"/>
      <c r="AB25" s="17"/>
      <c r="AC25" s="10"/>
      <c r="AD25" s="10"/>
      <c r="AE25" s="10"/>
      <c r="AF25" s="10"/>
      <c r="AG25" s="10"/>
      <c r="AH25" s="10"/>
      <c r="AI25" s="10"/>
    </row>
    <row r="26" spans="13:35" ht="25.8" x14ac:dyDescent="0.5">
      <c r="Q26" s="17"/>
      <c r="R26" s="17"/>
      <c r="S26" s="17"/>
      <c r="T26" s="17"/>
      <c r="U26" s="17"/>
      <c r="V26" s="17"/>
      <c r="W26" s="17"/>
      <c r="X26" s="17"/>
      <c r="Y26" s="17"/>
      <c r="Z26" s="17"/>
      <c r="AC26" s="164">
        <f>1-EXP(-3*0.167)</f>
        <v>0.3940755677828125</v>
      </c>
      <c r="AD26" s="164"/>
      <c r="AE26" s="10"/>
      <c r="AF26" s="164">
        <f>1-EXP(-0.501)</f>
        <v>0.3940755677828125</v>
      </c>
      <c r="AG26" s="164"/>
      <c r="AH26" s="10"/>
      <c r="AI26" s="10"/>
    </row>
    <row r="27" spans="13:35" ht="23.25" customHeight="1" x14ac:dyDescent="0.5">
      <c r="Q27" s="17"/>
      <c r="R27" s="17"/>
      <c r="S27" s="17"/>
      <c r="T27" s="17"/>
      <c r="U27" s="17"/>
      <c r="V27" s="17"/>
      <c r="W27" s="17"/>
      <c r="X27" s="17"/>
      <c r="Y27" s="17"/>
      <c r="Z27" s="17"/>
      <c r="AC27" s="164"/>
      <c r="AD27" s="164"/>
      <c r="AE27" s="10"/>
      <c r="AF27" s="164"/>
      <c r="AG27" s="164"/>
      <c r="AH27" s="10"/>
      <c r="AI27" s="10"/>
    </row>
    <row r="28" spans="13:35" ht="23.25" customHeight="1" x14ac:dyDescent="0.5">
      <c r="Q28" s="17"/>
      <c r="R28" s="17"/>
      <c r="S28" s="17"/>
      <c r="T28" s="17"/>
      <c r="U28" s="17"/>
      <c r="V28" s="17"/>
      <c r="W28" s="17"/>
      <c r="X28" s="17"/>
      <c r="Y28" s="17"/>
      <c r="Z28" s="17"/>
      <c r="AA28" s="17"/>
      <c r="AB28" s="17"/>
      <c r="AC28" s="10"/>
      <c r="AD28" s="10"/>
      <c r="AE28" s="10"/>
      <c r="AF28" s="10"/>
      <c r="AG28" s="10"/>
      <c r="AH28" s="10"/>
      <c r="AI28" s="10"/>
    </row>
    <row r="29" spans="13:35" ht="25.8" x14ac:dyDescent="0.5">
      <c r="Q29" s="17"/>
      <c r="R29" s="17"/>
      <c r="S29" s="17"/>
      <c r="T29" s="17"/>
      <c r="U29" s="17"/>
      <c r="V29" s="17"/>
      <c r="W29" s="17"/>
      <c r="X29" s="17"/>
      <c r="Y29" s="17"/>
      <c r="Z29" s="17"/>
      <c r="AA29" s="17"/>
      <c r="AB29" s="17"/>
      <c r="AE29" s="10"/>
      <c r="AF29" s="10"/>
      <c r="AG29" s="10"/>
      <c r="AH29" s="10"/>
      <c r="AI29" s="10"/>
    </row>
    <row r="30" spans="13:35" ht="25.8" x14ac:dyDescent="0.5">
      <c r="Q30" s="17"/>
      <c r="R30" s="17"/>
      <c r="S30" s="17"/>
      <c r="T30" s="17"/>
      <c r="U30" s="17"/>
      <c r="V30" s="17"/>
      <c r="W30" s="17"/>
      <c r="X30" s="17"/>
      <c r="Y30" s="17"/>
      <c r="Z30" s="17"/>
      <c r="AA30" s="17"/>
      <c r="AB30" s="10"/>
      <c r="AE30" s="10"/>
      <c r="AF30" s="10"/>
      <c r="AG30" s="10"/>
      <c r="AH30" s="10"/>
      <c r="AI30" s="10"/>
    </row>
    <row r="31" spans="13:35" ht="25.95" customHeight="1" x14ac:dyDescent="0.5">
      <c r="Q31" s="17"/>
      <c r="R31" s="17"/>
      <c r="S31" s="17"/>
      <c r="T31" s="17"/>
      <c r="U31" s="17"/>
      <c r="V31" s="17"/>
      <c r="W31" s="17"/>
      <c r="X31" s="17"/>
      <c r="Y31" s="17"/>
      <c r="Z31" s="17"/>
      <c r="AA31" s="17"/>
      <c r="AB31" s="10"/>
      <c r="AC31" s="10"/>
      <c r="AD31" s="10"/>
      <c r="AE31" s="10"/>
      <c r="AF31" s="10"/>
      <c r="AG31" s="10"/>
      <c r="AH31" s="10"/>
      <c r="AI31" s="10"/>
    </row>
    <row r="32" spans="13:35" ht="25.95" customHeight="1" x14ac:dyDescent="0.5">
      <c r="Q32" s="17"/>
      <c r="R32" s="17"/>
      <c r="S32" s="17"/>
      <c r="T32" s="17"/>
      <c r="U32" s="17"/>
      <c r="V32" s="17"/>
      <c r="W32" s="17"/>
      <c r="X32" s="17"/>
      <c r="Y32" s="17"/>
      <c r="Z32" s="17"/>
      <c r="AA32" s="17"/>
      <c r="AB32" s="10"/>
      <c r="AC32" s="10"/>
      <c r="AD32" s="10"/>
      <c r="AE32" s="10"/>
      <c r="AF32" s="10"/>
      <c r="AG32" s="10"/>
      <c r="AH32" s="10"/>
      <c r="AI32" s="10"/>
    </row>
    <row r="33" spans="16:35" ht="25.8" x14ac:dyDescent="0.5">
      <c r="Q33" s="17"/>
      <c r="R33" s="17"/>
      <c r="S33" s="17"/>
      <c r="T33" s="17"/>
      <c r="U33" s="17"/>
      <c r="V33" s="17"/>
      <c r="W33" s="17"/>
      <c r="X33" s="17"/>
      <c r="Y33" s="17"/>
      <c r="Z33" s="17"/>
      <c r="AA33" s="17"/>
      <c r="AB33" s="10"/>
      <c r="AC33" s="10"/>
      <c r="AD33" s="10"/>
      <c r="AE33" s="10"/>
      <c r="AF33" s="10"/>
      <c r="AG33" s="10"/>
      <c r="AH33" s="10"/>
      <c r="AI33" s="10"/>
    </row>
    <row r="34" spans="16:35" ht="25.8" x14ac:dyDescent="0.5">
      <c r="Q34" s="17"/>
      <c r="R34" s="17"/>
      <c r="S34" s="17"/>
      <c r="T34" s="17"/>
      <c r="U34" s="17"/>
      <c r="V34" s="17"/>
      <c r="W34" s="17"/>
      <c r="X34" s="17"/>
      <c r="Y34" s="17"/>
      <c r="Z34" s="17"/>
      <c r="AA34" s="17"/>
      <c r="AB34" s="17"/>
      <c r="AC34" s="10"/>
      <c r="AD34" s="10"/>
      <c r="AE34" s="10"/>
      <c r="AF34" s="10"/>
      <c r="AG34" s="10"/>
      <c r="AH34" s="10"/>
      <c r="AI34" s="10"/>
    </row>
    <row r="35" spans="16:35" x14ac:dyDescent="0.3">
      <c r="T35" s="10"/>
      <c r="U35" s="10"/>
      <c r="V35" s="10"/>
      <c r="W35" s="10"/>
      <c r="X35" s="10"/>
      <c r="Y35" s="10"/>
      <c r="Z35" s="10"/>
      <c r="AA35" s="10"/>
      <c r="AB35" s="10"/>
      <c r="AC35" s="10"/>
      <c r="AD35" s="10"/>
      <c r="AE35" s="10"/>
      <c r="AF35" s="10"/>
      <c r="AG35" s="10"/>
      <c r="AH35" s="10"/>
      <c r="AI35" s="10"/>
    </row>
    <row r="36" spans="16:35" x14ac:dyDescent="0.3">
      <c r="T36" s="10"/>
      <c r="U36" s="10"/>
      <c r="V36" s="10"/>
      <c r="W36" s="10"/>
      <c r="X36" s="10"/>
      <c r="Y36" s="10"/>
      <c r="Z36" s="10"/>
      <c r="AA36" s="10"/>
      <c r="AB36" s="10"/>
      <c r="AC36" s="10"/>
      <c r="AD36" s="10"/>
      <c r="AE36" s="10"/>
      <c r="AF36" s="10"/>
      <c r="AG36" s="10"/>
      <c r="AH36" s="10"/>
      <c r="AI36" s="10"/>
    </row>
    <row r="37" spans="16:35" x14ac:dyDescent="0.3">
      <c r="T37" s="10"/>
      <c r="U37" s="10"/>
      <c r="V37" s="10"/>
      <c r="W37" s="10"/>
      <c r="X37" s="10"/>
      <c r="Y37" s="10"/>
      <c r="Z37" s="10"/>
      <c r="AA37" s="10"/>
      <c r="AB37" s="10"/>
      <c r="AC37" s="10"/>
      <c r="AD37" s="10"/>
      <c r="AE37" s="10"/>
      <c r="AF37" s="10"/>
      <c r="AG37" s="10"/>
      <c r="AH37" s="10"/>
      <c r="AI37" s="10"/>
    </row>
    <row r="40" spans="16:35" ht="25.8" x14ac:dyDescent="0.5">
      <c r="P40" s="17"/>
      <c r="Q40" s="17"/>
      <c r="R40" s="17"/>
      <c r="S40" s="17"/>
      <c r="T40" s="17"/>
      <c r="U40" s="17"/>
      <c r="V40" s="17"/>
      <c r="W40" s="17"/>
      <c r="X40" s="17"/>
      <c r="Y40" s="17"/>
      <c r="Z40" s="17"/>
      <c r="AA40" s="17"/>
      <c r="AB40" s="17"/>
      <c r="AC40" s="17"/>
    </row>
    <row r="41" spans="16:35" ht="25.8" x14ac:dyDescent="0.5">
      <c r="P41" s="17"/>
      <c r="Q41" s="17"/>
      <c r="R41" s="17"/>
      <c r="S41" s="17"/>
      <c r="T41" s="17"/>
      <c r="U41" s="17"/>
      <c r="V41" s="17"/>
      <c r="W41" s="17"/>
      <c r="X41" s="17"/>
      <c r="Y41" s="17"/>
      <c r="Z41" s="17"/>
      <c r="AA41" s="17"/>
      <c r="AB41" s="17"/>
      <c r="AC41" s="17"/>
    </row>
    <row r="42" spans="16:35" ht="25.8" x14ac:dyDescent="0.5">
      <c r="P42" s="17"/>
      <c r="Q42" s="17"/>
      <c r="R42" s="17"/>
      <c r="S42" s="17"/>
      <c r="T42" s="17"/>
      <c r="U42" s="17"/>
      <c r="V42" s="17"/>
      <c r="W42" s="17"/>
      <c r="X42" s="17"/>
      <c r="Y42" s="17"/>
      <c r="Z42" s="17"/>
      <c r="AA42" s="17"/>
      <c r="AB42" s="17"/>
      <c r="AC42" s="17"/>
    </row>
    <row r="43" spans="16:35" ht="25.8" x14ac:dyDescent="0.5">
      <c r="P43" s="17"/>
      <c r="Q43" s="17"/>
      <c r="R43" s="17"/>
      <c r="S43" s="17"/>
      <c r="T43" s="17"/>
      <c r="U43" s="17"/>
      <c r="V43" s="17"/>
      <c r="W43" s="17"/>
      <c r="X43" s="17"/>
      <c r="Y43" s="17"/>
      <c r="Z43" s="17"/>
      <c r="AA43" s="17"/>
      <c r="AB43" s="17"/>
      <c r="AC43" s="17"/>
    </row>
    <row r="44" spans="16:35" ht="25.8" x14ac:dyDescent="0.5">
      <c r="P44" s="17"/>
      <c r="Q44" s="17"/>
      <c r="R44" s="17"/>
      <c r="S44" s="17"/>
      <c r="T44" s="17"/>
      <c r="U44" s="17"/>
      <c r="V44" s="17"/>
      <c r="W44" s="17"/>
      <c r="X44" s="17"/>
      <c r="Y44" s="17"/>
      <c r="Z44" s="17"/>
      <c r="AA44" s="17"/>
      <c r="AB44" s="17"/>
      <c r="AC44" s="17"/>
    </row>
    <row r="45" spans="16:35" ht="25.8" x14ac:dyDescent="0.5">
      <c r="P45" s="17"/>
      <c r="Q45" s="17"/>
      <c r="R45" s="17"/>
      <c r="S45" s="17"/>
      <c r="T45" s="17"/>
      <c r="U45" s="17"/>
      <c r="V45" s="17"/>
      <c r="W45" s="17"/>
      <c r="X45" s="17"/>
      <c r="Y45" s="17"/>
      <c r="Z45" s="17"/>
      <c r="AA45" s="17"/>
      <c r="AB45" s="17"/>
      <c r="AC45" s="17"/>
    </row>
    <row r="46" spans="16:35" ht="25.8" x14ac:dyDescent="0.5">
      <c r="P46" s="17"/>
      <c r="Q46" s="17"/>
      <c r="R46" s="17"/>
      <c r="S46" s="17"/>
      <c r="T46" s="17"/>
      <c r="U46" s="17"/>
      <c r="V46" s="17"/>
      <c r="W46" s="17"/>
      <c r="X46" s="17"/>
      <c r="Y46" s="17"/>
      <c r="Z46" s="17"/>
      <c r="AA46" s="17"/>
      <c r="AB46" s="164">
        <f>EXP(-3*0.167)</f>
        <v>0.6059244322171875</v>
      </c>
      <c r="AC46" s="164"/>
    </row>
    <row r="47" spans="16:35" ht="25.8" x14ac:dyDescent="0.5">
      <c r="P47" s="17"/>
      <c r="Q47" s="17"/>
      <c r="R47" s="17"/>
      <c r="S47" s="17"/>
      <c r="T47" s="17"/>
      <c r="U47" s="17"/>
      <c r="V47" s="17"/>
      <c r="W47" s="17"/>
      <c r="X47" s="17"/>
      <c r="Y47" s="17"/>
      <c r="Z47" s="17"/>
      <c r="AA47" s="17"/>
      <c r="AB47" s="164"/>
      <c r="AC47" s="164"/>
    </row>
    <row r="48" spans="16:35" ht="25.8" x14ac:dyDescent="0.5">
      <c r="P48" s="17"/>
      <c r="Q48" s="17"/>
      <c r="R48" s="17"/>
      <c r="S48" s="17"/>
      <c r="T48" s="17"/>
      <c r="U48" s="17"/>
      <c r="V48" s="17"/>
      <c r="W48" s="17"/>
      <c r="X48" s="17"/>
      <c r="Y48" s="17"/>
      <c r="Z48" s="17"/>
      <c r="AA48" s="17"/>
    </row>
    <row r="49" spans="16:29" ht="25.8" x14ac:dyDescent="0.5">
      <c r="P49" s="17"/>
      <c r="Q49" s="17"/>
      <c r="R49" s="17"/>
      <c r="S49" s="17"/>
      <c r="T49" s="17"/>
      <c r="U49" s="17"/>
      <c r="V49" s="17"/>
      <c r="W49" s="17"/>
      <c r="X49" s="17"/>
      <c r="Y49" s="17"/>
      <c r="Z49" s="17"/>
      <c r="AA49" s="17"/>
    </row>
    <row r="50" spans="16:29" ht="25.8" x14ac:dyDescent="0.5">
      <c r="P50" s="17"/>
      <c r="Q50" s="17"/>
      <c r="R50" s="17"/>
      <c r="S50" s="17"/>
      <c r="T50" s="17"/>
      <c r="U50" s="17"/>
      <c r="V50" s="17"/>
      <c r="W50" s="17"/>
      <c r="X50" s="17"/>
      <c r="Y50" s="17"/>
      <c r="Z50" s="17"/>
      <c r="AA50" s="17"/>
      <c r="AB50" s="17"/>
      <c r="AC50" s="17"/>
    </row>
    <row r="51" spans="16:29" ht="25.8" x14ac:dyDescent="0.5">
      <c r="P51" s="17"/>
      <c r="Q51" s="17"/>
      <c r="R51" s="17"/>
      <c r="S51" s="17"/>
      <c r="T51" s="17"/>
      <c r="U51" s="17"/>
      <c r="V51" s="17"/>
      <c r="W51" s="17"/>
      <c r="X51" s="17"/>
      <c r="Y51" s="17"/>
      <c r="Z51" s="17"/>
      <c r="AA51" s="17"/>
      <c r="AB51" s="17"/>
      <c r="AC51" s="17"/>
    </row>
    <row r="52" spans="16:29" ht="25.8" x14ac:dyDescent="0.5">
      <c r="P52" s="17"/>
      <c r="Q52" s="17"/>
      <c r="R52" s="17"/>
      <c r="S52" s="17"/>
      <c r="T52" s="17"/>
      <c r="U52" s="17"/>
      <c r="V52" s="17"/>
      <c r="W52" s="17"/>
      <c r="X52" s="17"/>
      <c r="Y52" s="17"/>
      <c r="Z52" s="17"/>
      <c r="AA52" s="17"/>
      <c r="AB52" s="17"/>
      <c r="AC52" s="17"/>
    </row>
    <row r="53" spans="16:29" ht="25.8" x14ac:dyDescent="0.5">
      <c r="P53" s="17"/>
      <c r="Q53" s="17"/>
      <c r="R53" s="17"/>
      <c r="S53" s="17"/>
      <c r="T53" s="17"/>
      <c r="U53" s="17"/>
      <c r="V53" s="17"/>
      <c r="W53" s="17"/>
      <c r="X53" s="17"/>
      <c r="Y53" s="17"/>
      <c r="Z53" s="17"/>
      <c r="AA53" s="17"/>
      <c r="AB53" s="17"/>
      <c r="AC53" s="17"/>
    </row>
    <row r="54" spans="16:29" ht="25.8" x14ac:dyDescent="0.5">
      <c r="P54" s="17"/>
      <c r="Q54" s="17"/>
      <c r="R54" s="17"/>
      <c r="S54" s="17"/>
      <c r="T54" s="17"/>
      <c r="U54" s="17"/>
      <c r="V54" s="17"/>
      <c r="W54" s="17"/>
      <c r="X54" s="17"/>
      <c r="Y54" s="17"/>
      <c r="Z54" s="17"/>
      <c r="AA54" s="17"/>
      <c r="AB54" s="17"/>
      <c r="AC54" s="17"/>
    </row>
    <row r="55" spans="16:29" ht="25.8" x14ac:dyDescent="0.5">
      <c r="P55" s="17"/>
      <c r="Q55" s="17"/>
      <c r="R55" s="17"/>
      <c r="S55" s="17"/>
      <c r="T55" s="17"/>
      <c r="U55" s="17"/>
      <c r="V55" s="17"/>
      <c r="W55" s="17"/>
      <c r="X55" s="17"/>
      <c r="Y55" s="17"/>
      <c r="Z55" s="17"/>
      <c r="AA55" s="17"/>
      <c r="AB55" s="17"/>
      <c r="AC55" s="17"/>
    </row>
    <row r="56" spans="16:29" ht="25.8" x14ac:dyDescent="0.5">
      <c r="P56" s="17"/>
      <c r="Q56" s="9"/>
      <c r="R56" s="9"/>
      <c r="S56" s="9"/>
      <c r="T56" s="17"/>
      <c r="U56" s="17"/>
      <c r="V56" s="17"/>
      <c r="W56" s="17"/>
      <c r="X56" s="17"/>
      <c r="Y56" s="17"/>
      <c r="Z56" s="17"/>
      <c r="AA56" s="17"/>
      <c r="AB56" s="17"/>
      <c r="AC56" s="17"/>
    </row>
    <row r="57" spans="16:29" ht="25.8" x14ac:dyDescent="0.5">
      <c r="P57" s="17"/>
      <c r="Q57" s="9"/>
      <c r="R57" s="18"/>
      <c r="S57" s="9"/>
      <c r="T57" s="17"/>
      <c r="U57" s="17"/>
      <c r="V57" s="17"/>
      <c r="W57" s="17"/>
      <c r="X57" s="17"/>
      <c r="Y57" s="17"/>
      <c r="Z57" s="17"/>
      <c r="AA57" s="17"/>
      <c r="AB57" s="17"/>
      <c r="AC57" s="17"/>
    </row>
    <row r="58" spans="16:29" ht="25.8" x14ac:dyDescent="0.5">
      <c r="P58" s="17"/>
      <c r="Q58" s="9"/>
      <c r="R58" s="18"/>
      <c r="S58" s="9"/>
      <c r="T58" s="17"/>
      <c r="U58" s="17"/>
      <c r="V58" s="17"/>
      <c r="W58" s="17"/>
      <c r="X58" s="17"/>
      <c r="Y58" s="17"/>
      <c r="Z58" s="17"/>
      <c r="AA58" s="17"/>
      <c r="AB58" s="17"/>
      <c r="AC58" s="17"/>
    </row>
    <row r="59" spans="16:29" ht="25.8" x14ac:dyDescent="0.5">
      <c r="P59" s="17"/>
      <c r="Q59" s="17"/>
      <c r="R59" s="17"/>
      <c r="S59" s="17"/>
      <c r="T59" s="17"/>
      <c r="U59" s="17"/>
      <c r="V59" s="17"/>
      <c r="W59" s="17"/>
      <c r="X59" s="17"/>
      <c r="Y59" s="17"/>
      <c r="Z59" s="17"/>
      <c r="AA59" s="17"/>
      <c r="AB59" s="17"/>
      <c r="AC59" s="17"/>
    </row>
    <row r="60" spans="16:29" ht="25.8" x14ac:dyDescent="0.5">
      <c r="P60" s="17"/>
      <c r="Q60" s="17"/>
      <c r="R60" s="17"/>
      <c r="S60" s="17"/>
      <c r="T60" s="17"/>
      <c r="U60" s="17"/>
      <c r="V60" s="17"/>
      <c r="W60" s="17"/>
      <c r="X60" s="17"/>
      <c r="Y60" s="17"/>
      <c r="Z60" s="17"/>
      <c r="AA60" s="17"/>
      <c r="AB60" s="17"/>
      <c r="AC60" s="17"/>
    </row>
    <row r="61" spans="16:29" ht="25.8" x14ac:dyDescent="0.5">
      <c r="P61" s="17"/>
      <c r="Q61" s="17"/>
      <c r="R61" s="17"/>
      <c r="S61" s="17"/>
      <c r="T61" s="17"/>
      <c r="U61" s="17"/>
      <c r="V61" s="17"/>
      <c r="W61" s="17"/>
      <c r="X61" s="17"/>
      <c r="Y61" s="17"/>
      <c r="Z61" s="17"/>
      <c r="AA61" s="17"/>
      <c r="AB61" s="17"/>
      <c r="AC61" s="17"/>
    </row>
    <row r="62" spans="16:29" ht="25.8" x14ac:dyDescent="0.5">
      <c r="P62" s="17"/>
      <c r="Q62" s="17"/>
      <c r="R62" s="17"/>
      <c r="S62" s="17"/>
      <c r="T62" s="17"/>
      <c r="U62" s="17"/>
      <c r="V62" s="17"/>
      <c r="W62" s="17"/>
      <c r="X62" s="17"/>
      <c r="Y62" s="17"/>
      <c r="Z62" s="17"/>
      <c r="AA62" s="17"/>
      <c r="AB62" s="17"/>
      <c r="AC62" s="17"/>
    </row>
    <row r="67" spans="16:23" x14ac:dyDescent="0.3">
      <c r="P67" s="14"/>
    </row>
    <row r="68" spans="16:23" x14ac:dyDescent="0.3">
      <c r="P68" s="14"/>
    </row>
    <row r="69" spans="16:23" x14ac:dyDescent="0.3">
      <c r="P69" s="14"/>
    </row>
    <row r="73" spans="16:23" x14ac:dyDescent="0.3">
      <c r="Q73" s="19"/>
      <c r="R73" s="19"/>
      <c r="S73" s="19"/>
      <c r="T73" s="19"/>
      <c r="U73" s="19"/>
      <c r="V73" s="19"/>
      <c r="W73" s="19"/>
    </row>
    <row r="74" spans="16:23" x14ac:dyDescent="0.3">
      <c r="Q74" s="19"/>
      <c r="R74" s="19"/>
      <c r="S74" s="19"/>
      <c r="T74" s="19"/>
      <c r="U74" s="19"/>
      <c r="V74" s="19"/>
      <c r="W74" s="19"/>
    </row>
    <row r="79" spans="16:23" x14ac:dyDescent="0.3">
      <c r="Q79" s="19"/>
      <c r="R79" s="19"/>
      <c r="S79" s="19"/>
      <c r="T79" s="19"/>
      <c r="U79" s="19"/>
      <c r="V79" s="19"/>
      <c r="W79" s="19"/>
    </row>
    <row r="80" spans="16:23" x14ac:dyDescent="0.3">
      <c r="Q80" s="19"/>
      <c r="R80" s="19"/>
      <c r="S80" s="19"/>
      <c r="T80" s="19"/>
      <c r="U80" s="19"/>
      <c r="V80" s="19"/>
      <c r="W80" s="19"/>
    </row>
  </sheetData>
  <mergeCells count="5">
    <mergeCell ref="AC26:AD27"/>
    <mergeCell ref="AC22:AD23"/>
    <mergeCell ref="AF22:AG23"/>
    <mergeCell ref="AF26:AG27"/>
    <mergeCell ref="AB46:AC4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F95B-18C6-4D80-B360-45101DF125FE}">
  <dimension ref="H5:S38"/>
  <sheetViews>
    <sheetView zoomScale="90" zoomScaleNormal="90" workbookViewId="0">
      <selection activeCell="E10" sqref="E10"/>
    </sheetView>
  </sheetViews>
  <sheetFormatPr defaultColWidth="8.88671875" defaultRowHeight="14.4" x14ac:dyDescent="0.3"/>
  <cols>
    <col min="1" max="8" width="8.88671875" style="21"/>
    <col min="9" max="9" width="55.6640625" style="21" customWidth="1"/>
    <col min="10" max="10" width="14.5546875" style="21" customWidth="1"/>
    <col min="11" max="11" width="5.109375" style="21" customWidth="1"/>
    <col min="12" max="12" width="14.44140625" style="21" customWidth="1"/>
    <col min="13" max="16384" width="8.88671875" style="21"/>
  </cols>
  <sheetData>
    <row r="5" spans="8:14" x14ac:dyDescent="0.3">
      <c r="H5" s="121" t="s">
        <v>2</v>
      </c>
      <c r="I5" s="121"/>
      <c r="J5" s="121"/>
      <c r="K5" s="20"/>
      <c r="L5" s="20"/>
      <c r="M5" s="20"/>
    </row>
    <row r="6" spans="8:14" x14ac:dyDescent="0.3">
      <c r="H6" s="121"/>
      <c r="I6" s="121"/>
      <c r="J6" s="121"/>
      <c r="K6" s="20"/>
      <c r="L6" s="20"/>
      <c r="M6" s="20"/>
    </row>
    <row r="7" spans="8:14" x14ac:dyDescent="0.3">
      <c r="H7" s="121"/>
      <c r="I7" s="121"/>
      <c r="J7" s="121"/>
      <c r="K7" s="20"/>
      <c r="L7" s="20"/>
      <c r="M7" s="20"/>
    </row>
    <row r="8" spans="8:14" x14ac:dyDescent="0.3">
      <c r="H8" s="20"/>
      <c r="I8" s="20"/>
      <c r="J8" s="20"/>
      <c r="K8" s="20"/>
      <c r="L8" s="20"/>
      <c r="M8" s="20"/>
    </row>
    <row r="9" spans="8:14" x14ac:dyDescent="0.3">
      <c r="I9" s="122" t="s">
        <v>3</v>
      </c>
      <c r="J9" s="20"/>
      <c r="K9" s="20"/>
      <c r="L9" s="20"/>
      <c r="M9" s="20"/>
    </row>
    <row r="10" spans="8:14" x14ac:dyDescent="0.3">
      <c r="I10" s="122"/>
      <c r="L10" s="20"/>
      <c r="M10" s="20"/>
    </row>
    <row r="11" spans="8:14" x14ac:dyDescent="0.3">
      <c r="I11" s="21" t="s">
        <v>4</v>
      </c>
      <c r="M11" s="20"/>
    </row>
    <row r="12" spans="8:14" ht="15" customHeight="1" x14ac:dyDescent="0.3">
      <c r="I12" s="21" t="s">
        <v>5</v>
      </c>
      <c r="J12" s="123" t="s">
        <v>6</v>
      </c>
    </row>
    <row r="13" spans="8:14" ht="15" customHeight="1" x14ac:dyDescent="0.3">
      <c r="J13" s="124"/>
    </row>
    <row r="14" spans="8:14" ht="22.8" x14ac:dyDescent="0.3">
      <c r="I14" s="22" t="s">
        <v>7</v>
      </c>
      <c r="J14" s="23">
        <v>20</v>
      </c>
    </row>
    <row r="15" spans="8:14" ht="15" customHeight="1" x14ac:dyDescent="0.3">
      <c r="M15" s="125" t="s">
        <v>8</v>
      </c>
      <c r="N15" s="127">
        <f>J14/J17</f>
        <v>0.33333333333333331</v>
      </c>
    </row>
    <row r="16" spans="8:14" ht="15" customHeight="1" x14ac:dyDescent="0.3">
      <c r="J16" s="24">
        <v>45</v>
      </c>
      <c r="M16" s="126"/>
      <c r="N16" s="128"/>
    </row>
    <row r="17" spans="8:19" ht="22.8" x14ac:dyDescent="0.3">
      <c r="I17" s="22" t="s">
        <v>9</v>
      </c>
      <c r="J17" s="23">
        <v>60</v>
      </c>
      <c r="S17" s="25">
        <v>61</v>
      </c>
    </row>
    <row r="19" spans="8:19" x14ac:dyDescent="0.3">
      <c r="J19" s="24">
        <v>60</v>
      </c>
    </row>
    <row r="21" spans="8:19" x14ac:dyDescent="0.3">
      <c r="I21" s="122" t="s">
        <v>10</v>
      </c>
    </row>
    <row r="22" spans="8:19" x14ac:dyDescent="0.3">
      <c r="I22" s="122"/>
    </row>
    <row r="24" spans="8:19" ht="15.6" x14ac:dyDescent="0.3">
      <c r="H24" s="26" t="s">
        <v>11</v>
      </c>
      <c r="I24" s="27" t="s">
        <v>12</v>
      </c>
      <c r="J24" s="28">
        <f>1-(J14/J17)</f>
        <v>0.66666666666666674</v>
      </c>
    </row>
    <row r="25" spans="8:19" ht="15.6" x14ac:dyDescent="0.3">
      <c r="H25" s="29"/>
      <c r="I25" s="30"/>
      <c r="J25" s="31"/>
    </row>
    <row r="26" spans="8:19" ht="15.6" x14ac:dyDescent="0.3">
      <c r="H26" s="26" t="s">
        <v>13</v>
      </c>
      <c r="I26" s="27" t="s">
        <v>14</v>
      </c>
      <c r="J26" s="28">
        <f>(J14^2)/(J17*(J17-J14))</f>
        <v>0.16666666666666666</v>
      </c>
    </row>
    <row r="27" spans="8:19" ht="15.6" x14ac:dyDescent="0.3">
      <c r="H27" s="29"/>
      <c r="I27" s="30"/>
      <c r="J27" s="31"/>
    </row>
    <row r="28" spans="8:19" ht="15.6" x14ac:dyDescent="0.3">
      <c r="H28" s="26" t="s">
        <v>15</v>
      </c>
      <c r="I28" s="27" t="s">
        <v>16</v>
      </c>
      <c r="J28" s="32">
        <f>J26+(J14/J17)</f>
        <v>0.5</v>
      </c>
    </row>
    <row r="29" spans="8:19" ht="15.6" x14ac:dyDescent="0.3">
      <c r="H29" s="29"/>
      <c r="I29" s="30"/>
      <c r="J29" s="31"/>
    </row>
    <row r="30" spans="8:19" ht="15.6" x14ac:dyDescent="0.3">
      <c r="H30" s="26" t="s">
        <v>17</v>
      </c>
      <c r="I30" s="27" t="s">
        <v>18</v>
      </c>
      <c r="J30" s="28">
        <f>J26/J14</f>
        <v>8.3333333333333332E-3</v>
      </c>
    </row>
    <row r="31" spans="8:19" ht="15.6" x14ac:dyDescent="0.3">
      <c r="H31" s="29"/>
      <c r="I31" s="30"/>
      <c r="J31" s="31"/>
      <c r="M31" s="120"/>
      <c r="N31" s="120"/>
      <c r="O31" s="120"/>
    </row>
    <row r="32" spans="8:19" ht="15.6" x14ac:dyDescent="0.3">
      <c r="H32" s="26" t="s">
        <v>19</v>
      </c>
      <c r="I32" s="27" t="s">
        <v>20</v>
      </c>
      <c r="J32" s="28">
        <f>J30+(1/J17)</f>
        <v>2.5000000000000001E-2</v>
      </c>
    </row>
    <row r="33" spans="8:10" ht="15.6" x14ac:dyDescent="0.3">
      <c r="H33" s="29"/>
      <c r="I33" s="30"/>
      <c r="J33" s="31"/>
    </row>
    <row r="34" spans="8:10" ht="15.6" x14ac:dyDescent="0.3">
      <c r="H34" s="26" t="s">
        <v>21</v>
      </c>
      <c r="I34" s="27" t="s">
        <v>22</v>
      </c>
      <c r="J34" s="28">
        <f>J14/J17</f>
        <v>0.33333333333333331</v>
      </c>
    </row>
    <row r="36" spans="8:10" ht="15.6" x14ac:dyDescent="0.3">
      <c r="H36" s="26" t="s">
        <v>23</v>
      </c>
      <c r="I36" s="27" t="s">
        <v>24</v>
      </c>
      <c r="J36" s="28">
        <f>(N15^J38)*J24</f>
        <v>0.66666666666666674</v>
      </c>
    </row>
    <row r="38" spans="8:10" ht="24.6" x14ac:dyDescent="0.3">
      <c r="H38" s="26" t="s">
        <v>25</v>
      </c>
      <c r="J38" s="33">
        <v>0</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7751F-AFA3-46E2-A059-201F0E87998C}">
  <dimension ref="E3:W34"/>
  <sheetViews>
    <sheetView zoomScale="70" zoomScaleNormal="70" workbookViewId="0">
      <selection activeCell="J32" sqref="J32"/>
    </sheetView>
  </sheetViews>
  <sheetFormatPr defaultColWidth="8.88671875" defaultRowHeight="14.4" x14ac:dyDescent="0.3"/>
  <cols>
    <col min="1" max="7" width="8.88671875" style="21"/>
    <col min="8" max="8" width="47.33203125" style="21" customWidth="1"/>
    <col min="9" max="9" width="11" style="21" customWidth="1"/>
    <col min="10" max="11" width="8.88671875" style="21"/>
    <col min="12" max="12" width="11.44140625" style="21" customWidth="1"/>
    <col min="13" max="13" width="4.88671875" style="21" customWidth="1"/>
    <col min="14" max="14" width="4.109375" style="21" customWidth="1"/>
    <col min="15" max="16384" width="8.88671875" style="21"/>
  </cols>
  <sheetData>
    <row r="3" spans="5:23" x14ac:dyDescent="0.3">
      <c r="E3" s="34"/>
      <c r="G3" s="121" t="s">
        <v>41</v>
      </c>
      <c r="H3" s="121"/>
      <c r="I3" s="121"/>
      <c r="J3" s="121"/>
    </row>
    <row r="4" spans="5:23" x14ac:dyDescent="0.3">
      <c r="G4" s="121"/>
      <c r="H4" s="121"/>
      <c r="I4" s="121"/>
      <c r="J4" s="121"/>
    </row>
    <row r="5" spans="5:23" x14ac:dyDescent="0.3">
      <c r="G5" s="121"/>
      <c r="H5" s="121"/>
      <c r="I5" s="121"/>
      <c r="J5" s="121"/>
    </row>
    <row r="6" spans="5:23" x14ac:dyDescent="0.3">
      <c r="H6" s="20"/>
      <c r="I6" s="20"/>
      <c r="J6" s="20"/>
      <c r="K6" s="20"/>
      <c r="L6" s="20"/>
      <c r="M6" s="20"/>
    </row>
    <row r="7" spans="5:23" ht="17.399999999999999" x14ac:dyDescent="0.3">
      <c r="H7" s="35" t="s">
        <v>3</v>
      </c>
      <c r="K7" s="20"/>
      <c r="L7" s="20"/>
      <c r="M7" s="20"/>
      <c r="U7" s="20"/>
      <c r="V7" s="20"/>
      <c r="W7" s="20"/>
    </row>
    <row r="8" spans="5:23" x14ac:dyDescent="0.3">
      <c r="H8" s="36" t="s">
        <v>4</v>
      </c>
      <c r="L8" s="20"/>
      <c r="M8" s="20"/>
      <c r="U8" s="20"/>
      <c r="V8" s="20"/>
      <c r="W8" s="20"/>
    </row>
    <row r="9" spans="5:23" x14ac:dyDescent="0.3">
      <c r="H9" s="36" t="s">
        <v>5</v>
      </c>
      <c r="L9" s="20"/>
      <c r="M9" s="20"/>
      <c r="U9" s="20"/>
      <c r="V9" s="20"/>
      <c r="W9" s="20"/>
    </row>
    <row r="10" spans="5:23" x14ac:dyDescent="0.3">
      <c r="S10" s="20"/>
      <c r="T10" s="20"/>
      <c r="U10" s="20"/>
      <c r="V10" s="20"/>
      <c r="W10" s="20"/>
    </row>
    <row r="11" spans="5:23" x14ac:dyDescent="0.3">
      <c r="H11" s="37" t="s">
        <v>27</v>
      </c>
      <c r="J11" s="103">
        <v>2</v>
      </c>
      <c r="O11" s="104" t="s">
        <v>95</v>
      </c>
      <c r="P11" s="40" t="s">
        <v>29</v>
      </c>
      <c r="V11" s="20"/>
      <c r="W11" s="20"/>
    </row>
    <row r="12" spans="5:23" x14ac:dyDescent="0.3">
      <c r="H12" s="36"/>
      <c r="I12" s="24">
        <v>2</v>
      </c>
      <c r="J12" s="41" t="s">
        <v>30</v>
      </c>
      <c r="L12" s="42" t="s">
        <v>31</v>
      </c>
      <c r="M12" s="43"/>
      <c r="O12" s="44">
        <v>0.15</v>
      </c>
      <c r="P12" s="45">
        <v>0.86050000000000004</v>
      </c>
      <c r="W12" s="20"/>
    </row>
    <row r="13" spans="5:23" x14ac:dyDescent="0.3">
      <c r="H13" s="37" t="s">
        <v>32</v>
      </c>
      <c r="J13" s="46">
        <v>60</v>
      </c>
      <c r="L13" s="47">
        <f>J13/60</f>
        <v>1</v>
      </c>
      <c r="M13" s="48"/>
      <c r="O13" s="44">
        <v>0.2</v>
      </c>
      <c r="P13" s="45">
        <v>0.81820000000000004</v>
      </c>
    </row>
    <row r="14" spans="5:23" x14ac:dyDescent="0.3">
      <c r="H14" s="36"/>
      <c r="I14" s="24">
        <v>5</v>
      </c>
      <c r="J14" s="49" t="s">
        <v>30</v>
      </c>
      <c r="K14" s="50" t="s">
        <v>33</v>
      </c>
      <c r="L14" s="51">
        <f>J13/J15</f>
        <v>0.75</v>
      </c>
      <c r="M14" s="52"/>
      <c r="N14" s="53"/>
      <c r="O14" s="44">
        <v>0.25</v>
      </c>
      <c r="P14" s="45">
        <v>0.77780000000000005</v>
      </c>
    </row>
    <row r="15" spans="5:23" x14ac:dyDescent="0.3">
      <c r="H15" s="37" t="s">
        <v>34</v>
      </c>
      <c r="J15" s="46">
        <v>80</v>
      </c>
      <c r="L15" s="54">
        <f>J15/60</f>
        <v>1.3333333333333333</v>
      </c>
      <c r="M15" s="48"/>
      <c r="O15" s="44">
        <v>0.3</v>
      </c>
      <c r="P15" s="45">
        <v>0.73909999999999998</v>
      </c>
    </row>
    <row r="16" spans="5:23" ht="17.399999999999999" x14ac:dyDescent="0.3">
      <c r="I16" s="24">
        <v>8</v>
      </c>
      <c r="O16" s="44">
        <v>0.35</v>
      </c>
      <c r="P16" s="45">
        <v>0.70209999999999995</v>
      </c>
      <c r="T16" s="24"/>
      <c r="W16" s="55"/>
    </row>
    <row r="17" spans="7:23" x14ac:dyDescent="0.3">
      <c r="O17" s="44">
        <v>0.4</v>
      </c>
      <c r="P17" s="45">
        <v>0.66669999999999996</v>
      </c>
    </row>
    <row r="18" spans="7:23" ht="17.399999999999999" x14ac:dyDescent="0.3">
      <c r="H18" s="132" t="s">
        <v>10</v>
      </c>
      <c r="I18" s="132"/>
      <c r="O18" s="44">
        <v>0.45</v>
      </c>
      <c r="P18" s="45">
        <v>0.63270000000000004</v>
      </c>
    </row>
    <row r="19" spans="7:23" x14ac:dyDescent="0.3">
      <c r="O19" s="44">
        <v>0.5</v>
      </c>
      <c r="P19" s="56">
        <v>0.6</v>
      </c>
      <c r="T19" s="24"/>
    </row>
    <row r="20" spans="7:23" ht="17.399999999999999" x14ac:dyDescent="0.3">
      <c r="G20" s="57" t="s">
        <v>11</v>
      </c>
      <c r="H20" s="131" t="s">
        <v>35</v>
      </c>
      <c r="I20" s="131"/>
      <c r="J20" s="58">
        <v>0.45450000000000002</v>
      </c>
      <c r="O20" s="44">
        <v>0.55000000000000004</v>
      </c>
      <c r="P20" s="45">
        <v>0.56859999999999999</v>
      </c>
      <c r="W20" s="59"/>
    </row>
    <row r="21" spans="7:23" ht="15.6" x14ac:dyDescent="0.3">
      <c r="G21" s="60"/>
      <c r="H21" s="61"/>
      <c r="I21" s="20"/>
      <c r="J21" s="62"/>
      <c r="O21" s="44">
        <v>0.6</v>
      </c>
      <c r="P21" s="45">
        <v>0.53849999999999998</v>
      </c>
    </row>
    <row r="22" spans="7:23" ht="15.6" x14ac:dyDescent="0.3">
      <c r="G22" s="57" t="s">
        <v>36</v>
      </c>
      <c r="H22" s="131" t="s">
        <v>14</v>
      </c>
      <c r="I22" s="131"/>
      <c r="J22" s="63">
        <f>(((L13)/L15)^J11)*(L13*L15)/(FACT(J11-1)*((J11*L15-L13)^2))*J20</f>
        <v>0.12271500000000003</v>
      </c>
      <c r="O22" s="44">
        <v>0.65</v>
      </c>
      <c r="P22" s="45">
        <v>0.50939999999999996</v>
      </c>
    </row>
    <row r="23" spans="7:23" ht="15.6" x14ac:dyDescent="0.3">
      <c r="G23" s="60"/>
      <c r="H23" s="61"/>
      <c r="I23" s="20"/>
      <c r="J23" s="64"/>
      <c r="O23" s="44">
        <v>0.7</v>
      </c>
      <c r="P23" s="45">
        <v>0.48149999999999998</v>
      </c>
    </row>
    <row r="24" spans="7:23" ht="15.6" x14ac:dyDescent="0.3">
      <c r="G24" s="57" t="s">
        <v>15</v>
      </c>
      <c r="H24" s="131" t="s">
        <v>16</v>
      </c>
      <c r="I24" s="131"/>
      <c r="J24" s="65">
        <f>J22+(L13/L15)</f>
        <v>0.87271500000000002</v>
      </c>
      <c r="O24" s="66">
        <v>0.75</v>
      </c>
      <c r="P24" s="67">
        <v>0.45450000000000002</v>
      </c>
    </row>
    <row r="25" spans="7:23" ht="15.6" x14ac:dyDescent="0.3">
      <c r="G25" s="60"/>
      <c r="H25" s="61"/>
      <c r="I25" s="20"/>
      <c r="J25" s="64"/>
      <c r="O25" s="44">
        <v>0.8</v>
      </c>
      <c r="P25" s="45">
        <v>0.42859999999999998</v>
      </c>
    </row>
    <row r="26" spans="7:23" ht="15.6" x14ac:dyDescent="0.3">
      <c r="G26" s="57" t="s">
        <v>17</v>
      </c>
      <c r="H26" s="131" t="s">
        <v>18</v>
      </c>
      <c r="I26" s="131"/>
      <c r="J26" s="68">
        <f>J22/L13</f>
        <v>0.12271500000000003</v>
      </c>
      <c r="K26" s="129" t="s">
        <v>37</v>
      </c>
      <c r="L26" s="130"/>
      <c r="M26" s="20"/>
      <c r="O26" s="44">
        <v>0.85</v>
      </c>
      <c r="P26" s="45">
        <v>0.40350000000000003</v>
      </c>
    </row>
    <row r="27" spans="7:23" ht="15.6" x14ac:dyDescent="0.3">
      <c r="G27" s="60"/>
      <c r="H27" s="61"/>
      <c r="I27" s="20"/>
      <c r="J27" s="64"/>
      <c r="O27" s="44">
        <v>0.9</v>
      </c>
      <c r="P27" s="45">
        <v>0.37930000000000003</v>
      </c>
    </row>
    <row r="28" spans="7:23" ht="15.6" x14ac:dyDescent="0.3">
      <c r="G28" s="57" t="s">
        <v>19</v>
      </c>
      <c r="H28" s="131" t="s">
        <v>20</v>
      </c>
      <c r="I28" s="131"/>
      <c r="J28" s="68">
        <f>J26+1/L15</f>
        <v>0.87271500000000002</v>
      </c>
      <c r="K28" s="129" t="s">
        <v>37</v>
      </c>
      <c r="L28" s="130"/>
      <c r="M28" s="20"/>
      <c r="O28" s="44">
        <v>0.95</v>
      </c>
      <c r="P28" s="45">
        <v>0.35589999999999999</v>
      </c>
    </row>
    <row r="29" spans="7:23" ht="15.6" x14ac:dyDescent="0.3">
      <c r="G29" s="60"/>
      <c r="H29" s="61"/>
      <c r="I29" s="20"/>
      <c r="J29" s="64"/>
      <c r="O29" s="44">
        <v>1</v>
      </c>
      <c r="P29" s="45">
        <v>0.33329999999999999</v>
      </c>
    </row>
    <row r="30" spans="7:23" ht="15.6" x14ac:dyDescent="0.3">
      <c r="G30" s="57" t="s">
        <v>21</v>
      </c>
      <c r="H30" s="131" t="s">
        <v>38</v>
      </c>
      <c r="I30" s="131"/>
      <c r="J30" s="63">
        <f>(((1/FACT(J11))*(L13/L15)^J11)*((J11*L15)/((J11*L15-L13)))*J20)</f>
        <v>0.20452500000000001</v>
      </c>
      <c r="O30" s="44">
        <v>1.2</v>
      </c>
      <c r="P30" s="56">
        <v>0.25</v>
      </c>
    </row>
    <row r="31" spans="7:23" ht="15.6" x14ac:dyDescent="0.3">
      <c r="J31" s="69"/>
      <c r="O31" s="44">
        <v>1.4</v>
      </c>
      <c r="P31" s="45">
        <v>0.17649999999999999</v>
      </c>
    </row>
    <row r="32" spans="7:23" ht="15.6" x14ac:dyDescent="0.3">
      <c r="G32" s="57" t="s">
        <v>23</v>
      </c>
      <c r="H32" s="131" t="s">
        <v>39</v>
      </c>
      <c r="I32" s="131"/>
      <c r="J32" s="63">
        <f>(((J13/J15)^J34))/(FACT(2)*2^(J34-2))*J20</f>
        <v>1.7975830078125001E-2</v>
      </c>
      <c r="O32" s="44">
        <v>1.6</v>
      </c>
      <c r="P32" s="45">
        <v>0.1111</v>
      </c>
    </row>
    <row r="33" spans="7:16" x14ac:dyDescent="0.3">
      <c r="O33" s="44">
        <v>1.8</v>
      </c>
      <c r="P33" s="45">
        <v>5.2600000000000001E-2</v>
      </c>
    </row>
    <row r="34" spans="7:16" ht="23.4" x14ac:dyDescent="0.3">
      <c r="G34" s="57" t="s">
        <v>25</v>
      </c>
      <c r="H34" s="70" t="s">
        <v>40</v>
      </c>
      <c r="J34" s="71">
        <v>4</v>
      </c>
    </row>
  </sheetData>
  <mergeCells count="11">
    <mergeCell ref="G3:J5"/>
    <mergeCell ref="H18:I18"/>
    <mergeCell ref="H20:I20"/>
    <mergeCell ref="H22:I22"/>
    <mergeCell ref="H24:I24"/>
    <mergeCell ref="K26:L26"/>
    <mergeCell ref="H28:I28"/>
    <mergeCell ref="K28:L28"/>
    <mergeCell ref="H30:I30"/>
    <mergeCell ref="H32:I32"/>
    <mergeCell ref="H26:I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7E1A7-8662-4B17-AE93-F287E24A9E5D}">
  <dimension ref="E3:W34"/>
  <sheetViews>
    <sheetView zoomScale="90" zoomScaleNormal="90" workbookViewId="0">
      <selection activeCell="C5" sqref="C5"/>
    </sheetView>
  </sheetViews>
  <sheetFormatPr defaultColWidth="8.88671875" defaultRowHeight="14.4" x14ac:dyDescent="0.3"/>
  <cols>
    <col min="1" max="7" width="8.88671875" style="21"/>
    <col min="8" max="8" width="47.33203125" style="21" customWidth="1"/>
    <col min="9" max="9" width="11" style="21" customWidth="1"/>
    <col min="10" max="11" width="8.88671875" style="21"/>
    <col min="12" max="12" width="11.44140625" style="21" customWidth="1"/>
    <col min="13" max="13" width="4.88671875" style="21" customWidth="1"/>
    <col min="14" max="14" width="4.109375" style="21" customWidth="1"/>
    <col min="15" max="16384" width="8.88671875" style="21"/>
  </cols>
  <sheetData>
    <row r="3" spans="5:23" x14ac:dyDescent="0.3">
      <c r="E3" s="34"/>
      <c r="G3" s="121" t="s">
        <v>26</v>
      </c>
      <c r="H3" s="121"/>
      <c r="I3" s="121"/>
      <c r="J3" s="121"/>
    </row>
    <row r="4" spans="5:23" x14ac:dyDescent="0.3">
      <c r="G4" s="121"/>
      <c r="H4" s="121"/>
      <c r="I4" s="121"/>
      <c r="J4" s="121"/>
    </row>
    <row r="5" spans="5:23" x14ac:dyDescent="0.3">
      <c r="G5" s="121"/>
      <c r="H5" s="121"/>
      <c r="I5" s="121"/>
      <c r="J5" s="121"/>
    </row>
    <row r="6" spans="5:23" x14ac:dyDescent="0.3">
      <c r="H6" s="20"/>
      <c r="I6" s="20"/>
      <c r="J6" s="20"/>
      <c r="K6" s="20"/>
      <c r="L6" s="20"/>
      <c r="M6" s="20"/>
    </row>
    <row r="7" spans="5:23" ht="17.399999999999999" x14ac:dyDescent="0.3">
      <c r="H7" s="35" t="s">
        <v>3</v>
      </c>
      <c r="K7" s="20"/>
      <c r="L7" s="20"/>
      <c r="M7" s="20"/>
      <c r="U7" s="20"/>
      <c r="V7" s="20"/>
      <c r="W7" s="20"/>
    </row>
    <row r="8" spans="5:23" x14ac:dyDescent="0.3">
      <c r="H8" s="36" t="s">
        <v>4</v>
      </c>
      <c r="L8" s="20"/>
      <c r="M8" s="20"/>
      <c r="U8" s="20"/>
      <c r="V8" s="20"/>
      <c r="W8" s="20"/>
    </row>
    <row r="9" spans="5:23" x14ac:dyDescent="0.3">
      <c r="H9" s="36" t="s">
        <v>5</v>
      </c>
      <c r="L9" s="20"/>
      <c r="M9" s="20"/>
      <c r="U9" s="20"/>
      <c r="V9" s="20"/>
      <c r="W9" s="20"/>
    </row>
    <row r="10" spans="5:23" x14ac:dyDescent="0.3">
      <c r="S10" s="20"/>
      <c r="T10" s="20"/>
      <c r="U10" s="20"/>
      <c r="V10" s="20"/>
      <c r="W10" s="20"/>
    </row>
    <row r="11" spans="5:23" x14ac:dyDescent="0.3">
      <c r="H11" s="37" t="s">
        <v>27</v>
      </c>
      <c r="J11" s="38">
        <v>2</v>
      </c>
      <c r="O11" s="39" t="s">
        <v>28</v>
      </c>
      <c r="P11" s="40" t="s">
        <v>29</v>
      </c>
      <c r="V11" s="20"/>
      <c r="W11" s="20"/>
    </row>
    <row r="12" spans="5:23" x14ac:dyDescent="0.3">
      <c r="H12" s="36"/>
      <c r="I12" s="24">
        <v>2</v>
      </c>
      <c r="J12" s="41" t="s">
        <v>30</v>
      </c>
      <c r="L12" s="42" t="s">
        <v>31</v>
      </c>
      <c r="M12" s="43"/>
      <c r="O12" s="44">
        <v>0.15</v>
      </c>
      <c r="P12" s="45">
        <v>0.86050000000000004</v>
      </c>
      <c r="W12" s="20"/>
    </row>
    <row r="13" spans="5:23" x14ac:dyDescent="0.3">
      <c r="H13" s="37" t="s">
        <v>32</v>
      </c>
      <c r="J13" s="46">
        <v>90</v>
      </c>
      <c r="L13" s="47">
        <f>J13/60</f>
        <v>1.5</v>
      </c>
      <c r="M13" s="48"/>
      <c r="O13" s="44">
        <v>0.2</v>
      </c>
      <c r="P13" s="45">
        <v>0.81820000000000004</v>
      </c>
    </row>
    <row r="14" spans="5:23" x14ac:dyDescent="0.3">
      <c r="H14" s="36"/>
      <c r="I14" s="24">
        <v>5</v>
      </c>
      <c r="J14" s="49" t="s">
        <v>30</v>
      </c>
      <c r="K14" s="50" t="s">
        <v>33</v>
      </c>
      <c r="L14" s="51">
        <f>J13/J15</f>
        <v>0.75</v>
      </c>
      <c r="M14" s="52"/>
      <c r="N14" s="53"/>
      <c r="O14" s="44">
        <v>0.25</v>
      </c>
      <c r="P14" s="45">
        <v>0.77780000000000005</v>
      </c>
    </row>
    <row r="15" spans="5:23" x14ac:dyDescent="0.3">
      <c r="H15" s="37" t="s">
        <v>34</v>
      </c>
      <c r="J15" s="46">
        <v>120</v>
      </c>
      <c r="L15" s="54">
        <f>J15/60</f>
        <v>2</v>
      </c>
      <c r="M15" s="48"/>
      <c r="O15" s="44">
        <v>0.3</v>
      </c>
      <c r="P15" s="45">
        <v>0.73909999999999998</v>
      </c>
    </row>
    <row r="16" spans="5:23" ht="17.399999999999999" x14ac:dyDescent="0.3">
      <c r="I16" s="24">
        <v>8</v>
      </c>
      <c r="O16" s="44">
        <v>0.35</v>
      </c>
      <c r="P16" s="45">
        <v>0.70209999999999995</v>
      </c>
      <c r="T16" s="24"/>
      <c r="W16" s="55"/>
    </row>
    <row r="17" spans="7:23" x14ac:dyDescent="0.3">
      <c r="O17" s="44">
        <v>0.4</v>
      </c>
      <c r="P17" s="45">
        <v>0.66669999999999996</v>
      </c>
    </row>
    <row r="18" spans="7:23" ht="17.399999999999999" x14ac:dyDescent="0.3">
      <c r="H18" s="132" t="s">
        <v>10</v>
      </c>
      <c r="I18" s="132"/>
      <c r="O18" s="44">
        <v>0.45</v>
      </c>
      <c r="P18" s="45">
        <v>0.63270000000000004</v>
      </c>
    </row>
    <row r="19" spans="7:23" x14ac:dyDescent="0.3">
      <c r="O19" s="44">
        <v>0.5</v>
      </c>
      <c r="P19" s="56">
        <v>0.6</v>
      </c>
      <c r="T19" s="24"/>
    </row>
    <row r="20" spans="7:23" ht="17.399999999999999" x14ac:dyDescent="0.3">
      <c r="G20" s="57" t="s">
        <v>11</v>
      </c>
      <c r="H20" s="131" t="s">
        <v>35</v>
      </c>
      <c r="I20" s="131"/>
      <c r="J20" s="58">
        <v>0.45450000000000002</v>
      </c>
      <c r="O20" s="44">
        <v>0.55000000000000004</v>
      </c>
      <c r="P20" s="45">
        <v>0.56859999999999999</v>
      </c>
      <c r="W20" s="59"/>
    </row>
    <row r="21" spans="7:23" ht="15.6" x14ac:dyDescent="0.3">
      <c r="G21" s="60"/>
      <c r="H21" s="61"/>
      <c r="I21" s="20"/>
      <c r="J21" s="62"/>
      <c r="O21" s="44">
        <v>0.6</v>
      </c>
      <c r="P21" s="45">
        <v>0.53849999999999998</v>
      </c>
    </row>
    <row r="22" spans="7:23" ht="15.6" x14ac:dyDescent="0.3">
      <c r="G22" s="57" t="s">
        <v>36</v>
      </c>
      <c r="H22" s="131" t="s">
        <v>14</v>
      </c>
      <c r="I22" s="131"/>
      <c r="J22" s="63">
        <f>(((L13)/L15)^J11)*(L13*L15)/(FACT(J11-1)*((J11*L15-L13)^2))*J20</f>
        <v>0.12271500000000002</v>
      </c>
      <c r="O22" s="44">
        <v>0.65</v>
      </c>
      <c r="P22" s="45">
        <v>0.50939999999999996</v>
      </c>
    </row>
    <row r="23" spans="7:23" ht="15.6" x14ac:dyDescent="0.3">
      <c r="G23" s="60"/>
      <c r="H23" s="61"/>
      <c r="I23" s="20"/>
      <c r="J23" s="64"/>
      <c r="O23" s="44">
        <v>0.7</v>
      </c>
      <c r="P23" s="45">
        <v>0.48149999999999998</v>
      </c>
    </row>
    <row r="24" spans="7:23" ht="15.6" x14ac:dyDescent="0.3">
      <c r="G24" s="57" t="s">
        <v>15</v>
      </c>
      <c r="H24" s="131" t="s">
        <v>16</v>
      </c>
      <c r="I24" s="131"/>
      <c r="J24" s="65">
        <f>J22+(L13/L15)</f>
        <v>0.87271500000000002</v>
      </c>
      <c r="O24" s="66">
        <v>0.75</v>
      </c>
      <c r="P24" s="67">
        <v>0.45450000000000002</v>
      </c>
    </row>
    <row r="25" spans="7:23" ht="15.6" x14ac:dyDescent="0.3">
      <c r="G25" s="60"/>
      <c r="H25" s="61"/>
      <c r="I25" s="20"/>
      <c r="J25" s="64"/>
      <c r="O25" s="44">
        <v>0.8</v>
      </c>
      <c r="P25" s="45">
        <v>0.42859999999999998</v>
      </c>
    </row>
    <row r="26" spans="7:23" ht="15.6" x14ac:dyDescent="0.3">
      <c r="G26" s="57" t="s">
        <v>17</v>
      </c>
      <c r="H26" s="131" t="s">
        <v>18</v>
      </c>
      <c r="I26" s="131"/>
      <c r="J26" s="68">
        <f>J22/L13</f>
        <v>8.1810000000000008E-2</v>
      </c>
      <c r="K26" s="129" t="s">
        <v>37</v>
      </c>
      <c r="L26" s="130"/>
      <c r="M26" s="20"/>
      <c r="O26" s="44">
        <v>0.85</v>
      </c>
      <c r="P26" s="45">
        <v>0.40350000000000003</v>
      </c>
    </row>
    <row r="27" spans="7:23" ht="15.6" x14ac:dyDescent="0.3">
      <c r="G27" s="60"/>
      <c r="H27" s="61"/>
      <c r="I27" s="20"/>
      <c r="J27" s="64"/>
      <c r="O27" s="44">
        <v>0.9</v>
      </c>
      <c r="P27" s="45">
        <v>0.37930000000000003</v>
      </c>
    </row>
    <row r="28" spans="7:23" ht="15.6" x14ac:dyDescent="0.3">
      <c r="G28" s="57" t="s">
        <v>19</v>
      </c>
      <c r="H28" s="131" t="s">
        <v>20</v>
      </c>
      <c r="I28" s="131"/>
      <c r="J28" s="68">
        <f>J26+1/L15</f>
        <v>0.58181000000000005</v>
      </c>
      <c r="K28" s="129" t="s">
        <v>37</v>
      </c>
      <c r="L28" s="130"/>
      <c r="M28" s="20"/>
      <c r="O28" s="44">
        <v>0.95</v>
      </c>
      <c r="P28" s="45">
        <v>0.35589999999999999</v>
      </c>
    </row>
    <row r="29" spans="7:23" ht="15.6" x14ac:dyDescent="0.3">
      <c r="G29" s="60"/>
      <c r="H29" s="61"/>
      <c r="I29" s="20"/>
      <c r="J29" s="64"/>
      <c r="O29" s="44">
        <v>1</v>
      </c>
      <c r="P29" s="45">
        <v>0.33329999999999999</v>
      </c>
    </row>
    <row r="30" spans="7:23" ht="15.6" x14ac:dyDescent="0.3">
      <c r="G30" s="57" t="s">
        <v>21</v>
      </c>
      <c r="H30" s="131" t="s">
        <v>38</v>
      </c>
      <c r="I30" s="131"/>
      <c r="J30" s="63">
        <f>(((1/FACT(J11))*(L13/L15)^J11)*((J11*L15)/((J11*L15-L13)))*J20)</f>
        <v>0.20452500000000001</v>
      </c>
      <c r="O30" s="44">
        <v>1.2</v>
      </c>
      <c r="P30" s="56">
        <v>0.25</v>
      </c>
    </row>
    <row r="31" spans="7:23" ht="15.6" x14ac:dyDescent="0.3">
      <c r="J31" s="69"/>
      <c r="O31" s="44">
        <v>1.4</v>
      </c>
      <c r="P31" s="45">
        <v>0.17649999999999999</v>
      </c>
    </row>
    <row r="32" spans="7:23" ht="15.6" x14ac:dyDescent="0.3">
      <c r="G32" s="57" t="s">
        <v>23</v>
      </c>
      <c r="H32" s="131" t="s">
        <v>39</v>
      </c>
      <c r="I32" s="131"/>
      <c r="J32" s="63">
        <f>(((J13/J15)^J34))/(FACT(2)*2^(J34-2))*J20</f>
        <v>0.34087500000000004</v>
      </c>
      <c r="O32" s="44">
        <v>1.6</v>
      </c>
      <c r="P32" s="45">
        <v>0.1111</v>
      </c>
    </row>
    <row r="33" spans="7:16" x14ac:dyDescent="0.3">
      <c r="O33" s="44">
        <v>1.8</v>
      </c>
      <c r="P33" s="45">
        <v>5.2600000000000001E-2</v>
      </c>
    </row>
    <row r="34" spans="7:16" ht="23.4" x14ac:dyDescent="0.3">
      <c r="G34" s="57" t="s">
        <v>25</v>
      </c>
      <c r="H34" s="70" t="s">
        <v>40</v>
      </c>
      <c r="J34" s="71">
        <v>1</v>
      </c>
    </row>
  </sheetData>
  <mergeCells count="11">
    <mergeCell ref="G3:J5"/>
    <mergeCell ref="H18:I18"/>
    <mergeCell ref="H20:I20"/>
    <mergeCell ref="H22:I22"/>
    <mergeCell ref="H24:I24"/>
    <mergeCell ref="K26:L26"/>
    <mergeCell ref="H28:I28"/>
    <mergeCell ref="K28:L28"/>
    <mergeCell ref="H30:I30"/>
    <mergeCell ref="H32:I32"/>
    <mergeCell ref="H26:I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8A9C-A656-43E6-BF44-82DD47B03F88}">
  <dimension ref="B12:AH80"/>
  <sheetViews>
    <sheetView zoomScale="70" zoomScaleNormal="70" workbookViewId="0">
      <selection activeCell="H27" sqref="H27"/>
    </sheetView>
  </sheetViews>
  <sheetFormatPr defaultColWidth="9.109375" defaultRowHeight="14.4" x14ac:dyDescent="0.3"/>
  <cols>
    <col min="1" max="5" width="9.109375" style="6"/>
    <col min="6" max="6" width="12.88671875" style="6" customWidth="1"/>
    <col min="7" max="7" width="22.109375" style="6" customWidth="1"/>
    <col min="8" max="8" width="26.33203125" style="6" customWidth="1"/>
    <col min="9"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6:34" x14ac:dyDescent="0.3">
      <c r="T17" s="10"/>
      <c r="U17" s="10"/>
      <c r="V17" s="10"/>
      <c r="W17" s="10"/>
      <c r="X17" s="10"/>
      <c r="Y17" s="10"/>
      <c r="Z17" s="10"/>
      <c r="AA17" s="10"/>
      <c r="AB17" s="10"/>
      <c r="AC17" s="10"/>
      <c r="AD17" s="10"/>
      <c r="AE17" s="10"/>
      <c r="AF17" s="10"/>
      <c r="AG17" s="10"/>
      <c r="AH17" s="10"/>
    </row>
    <row r="18" spans="6:34" x14ac:dyDescent="0.3">
      <c r="T18" s="10"/>
      <c r="U18" s="10"/>
      <c r="V18" s="10"/>
      <c r="W18" s="10"/>
      <c r="X18" s="10"/>
      <c r="Y18" s="10"/>
      <c r="Z18" s="10"/>
      <c r="AA18" s="10"/>
      <c r="AB18" s="10"/>
      <c r="AC18" s="10"/>
      <c r="AD18" s="10"/>
      <c r="AE18" s="10"/>
      <c r="AF18" s="10"/>
      <c r="AG18" s="10"/>
      <c r="AH18" s="10"/>
    </row>
    <row r="19" spans="6:34" x14ac:dyDescent="0.3">
      <c r="T19" s="10"/>
      <c r="U19" s="10"/>
      <c r="V19" s="10"/>
      <c r="W19" s="10"/>
      <c r="X19" s="10"/>
      <c r="Y19" s="10"/>
      <c r="Z19" s="10"/>
      <c r="AA19" s="10"/>
      <c r="AB19" s="10"/>
      <c r="AC19" s="10"/>
      <c r="AD19" s="10"/>
      <c r="AE19" s="10"/>
      <c r="AF19" s="10"/>
      <c r="AG19" s="10"/>
      <c r="AH19" s="10"/>
    </row>
    <row r="20" spans="6:34" ht="24" x14ac:dyDescent="0.45">
      <c r="F20" s="95" t="s">
        <v>96</v>
      </c>
      <c r="G20" s="95" t="s">
        <v>43</v>
      </c>
      <c r="H20" s="95" t="s">
        <v>44</v>
      </c>
      <c r="Q20" s="11"/>
      <c r="R20" s="12"/>
      <c r="S20" s="12"/>
      <c r="T20" s="13"/>
      <c r="U20" s="13"/>
      <c r="V20" s="10"/>
      <c r="W20" s="10"/>
      <c r="X20" s="10"/>
      <c r="Y20" s="10"/>
      <c r="Z20" s="10"/>
      <c r="AA20" s="10"/>
      <c r="AB20" s="10"/>
      <c r="AC20" s="10"/>
      <c r="AD20" s="10"/>
      <c r="AE20" s="10"/>
      <c r="AF20" s="10"/>
      <c r="AG20" s="10"/>
      <c r="AH20" s="10"/>
    </row>
    <row r="21" spans="6:34" ht="24" x14ac:dyDescent="0.45">
      <c r="F21" s="95">
        <v>1</v>
      </c>
      <c r="G21" s="95">
        <v>17</v>
      </c>
      <c r="H21" s="96" t="e">
        <v>#N/A</v>
      </c>
      <c r="Q21" s="11"/>
      <c r="R21" s="12"/>
      <c r="S21" s="12"/>
      <c r="T21" s="13"/>
      <c r="U21" s="13"/>
      <c r="V21" s="10"/>
      <c r="W21" s="10"/>
      <c r="X21" s="10"/>
      <c r="Y21" s="10"/>
      <c r="Z21" s="10"/>
      <c r="AA21" s="10"/>
      <c r="AB21" s="10"/>
      <c r="AC21" s="10"/>
      <c r="AD21" s="10"/>
      <c r="AE21" s="10"/>
      <c r="AF21" s="10"/>
      <c r="AG21" s="10"/>
      <c r="AH21" s="10"/>
    </row>
    <row r="22" spans="6:34" ht="23.25" customHeight="1" x14ac:dyDescent="0.45">
      <c r="F22" s="95">
        <v>2</v>
      </c>
      <c r="G22" s="95">
        <v>21</v>
      </c>
      <c r="H22" s="97">
        <f>G21</f>
        <v>17</v>
      </c>
      <c r="Q22" s="11"/>
      <c r="R22" s="12"/>
      <c r="S22" s="12"/>
      <c r="T22" s="13"/>
      <c r="U22" s="13"/>
      <c r="W22" s="10"/>
      <c r="X22" s="10"/>
      <c r="Y22" s="10"/>
      <c r="Z22" s="10"/>
      <c r="AA22" s="10"/>
      <c r="AB22" s="10"/>
      <c r="AC22" s="10"/>
      <c r="AD22" s="10"/>
      <c r="AE22" s="10"/>
      <c r="AF22" s="10"/>
      <c r="AG22" s="10"/>
      <c r="AH22" s="10"/>
    </row>
    <row r="23" spans="6:34" ht="23.25" customHeight="1" x14ac:dyDescent="0.45">
      <c r="F23" s="95">
        <v>3</v>
      </c>
      <c r="G23" s="95">
        <v>19</v>
      </c>
      <c r="H23" s="97">
        <f t="shared" ref="H23:H40" si="0">0.2*G22+0.8*H22</f>
        <v>17.8</v>
      </c>
      <c r="Q23" s="11"/>
      <c r="R23" s="12"/>
      <c r="S23" s="12"/>
      <c r="T23" s="13"/>
      <c r="U23" s="13"/>
      <c r="W23" s="10"/>
      <c r="X23" s="10"/>
      <c r="Y23" s="10"/>
      <c r="Z23" s="10"/>
      <c r="AA23" s="10"/>
      <c r="AB23" s="10"/>
      <c r="AC23" s="10"/>
      <c r="AD23" s="10"/>
      <c r="AE23" s="10"/>
      <c r="AF23" s="10"/>
      <c r="AG23" s="10"/>
      <c r="AH23" s="10"/>
    </row>
    <row r="24" spans="6:34" ht="24" x14ac:dyDescent="0.45">
      <c r="F24" s="95">
        <v>4</v>
      </c>
      <c r="G24" s="95">
        <v>23</v>
      </c>
      <c r="H24" s="97">
        <f t="shared" si="0"/>
        <v>18.040000000000003</v>
      </c>
      <c r="M24" s="14"/>
      <c r="Q24" s="11"/>
      <c r="R24" s="12"/>
      <c r="S24" s="12"/>
      <c r="T24" s="13"/>
      <c r="U24" s="13"/>
      <c r="V24" s="10"/>
      <c r="W24" s="10"/>
      <c r="X24" s="10"/>
      <c r="Y24" s="10"/>
      <c r="Z24" s="10"/>
      <c r="AA24" s="10"/>
      <c r="AB24" s="10"/>
      <c r="AC24" s="10"/>
      <c r="AD24" s="10"/>
      <c r="AE24" s="10"/>
      <c r="AF24" s="10"/>
      <c r="AG24" s="10"/>
      <c r="AH24" s="10"/>
    </row>
    <row r="25" spans="6:34" ht="24" x14ac:dyDescent="0.45">
      <c r="F25" s="95">
        <v>5</v>
      </c>
      <c r="G25" s="95">
        <v>18</v>
      </c>
      <c r="H25" s="97">
        <f t="shared" si="0"/>
        <v>19.032000000000004</v>
      </c>
      <c r="Q25" s="12"/>
      <c r="R25" s="12"/>
      <c r="S25" s="12"/>
      <c r="T25" s="13"/>
      <c r="U25" s="13"/>
      <c r="V25" s="10"/>
      <c r="W25" s="10"/>
      <c r="X25" s="10"/>
      <c r="Y25" s="10"/>
      <c r="Z25" s="10"/>
      <c r="AA25" s="10"/>
      <c r="AB25" s="10"/>
      <c r="AC25" s="10"/>
      <c r="AD25" s="10"/>
      <c r="AE25" s="10"/>
      <c r="AF25" s="10"/>
      <c r="AG25" s="10"/>
      <c r="AH25" s="10"/>
    </row>
    <row r="26" spans="6:34" ht="24" x14ac:dyDescent="0.45">
      <c r="F26" s="95">
        <v>6</v>
      </c>
      <c r="G26" s="95">
        <v>16</v>
      </c>
      <c r="H26" s="97">
        <f t="shared" si="0"/>
        <v>18.825600000000005</v>
      </c>
      <c r="Q26" s="15"/>
      <c r="R26" s="16"/>
      <c r="S26" s="12"/>
      <c r="T26" s="13"/>
      <c r="U26" s="13"/>
      <c r="V26" s="10"/>
      <c r="W26" s="10"/>
      <c r="X26" s="10"/>
      <c r="Y26" s="10"/>
      <c r="Z26" s="10"/>
      <c r="AA26" s="10"/>
      <c r="AB26" s="10"/>
      <c r="AC26" s="10"/>
      <c r="AD26" s="10"/>
      <c r="AE26" s="10"/>
      <c r="AF26" s="10"/>
      <c r="AG26" s="10"/>
      <c r="AH26" s="10"/>
    </row>
    <row r="27" spans="6:34" ht="23.25" customHeight="1" x14ac:dyDescent="0.45">
      <c r="F27" s="95">
        <v>7</v>
      </c>
      <c r="G27" s="95">
        <v>20</v>
      </c>
      <c r="H27" s="118">
        <f t="shared" si="0"/>
        <v>18.260480000000005</v>
      </c>
      <c r="Q27" s="12"/>
      <c r="R27" s="12"/>
      <c r="S27" s="12"/>
      <c r="T27" s="13"/>
      <c r="U27" s="13"/>
      <c r="W27" s="10"/>
      <c r="X27" s="10"/>
      <c r="Y27" s="10"/>
      <c r="Z27" s="10"/>
      <c r="AA27" s="10"/>
      <c r="AB27" s="10"/>
      <c r="AC27" s="10"/>
      <c r="AD27" s="10"/>
      <c r="AE27" s="10"/>
      <c r="AF27" s="10"/>
      <c r="AG27" s="10"/>
      <c r="AH27" s="10"/>
    </row>
    <row r="28" spans="6:34" ht="23.25" customHeight="1" x14ac:dyDescent="0.45">
      <c r="F28" s="95">
        <v>8</v>
      </c>
      <c r="G28" s="95">
        <v>18</v>
      </c>
      <c r="H28" s="97">
        <f t="shared" si="0"/>
        <v>18.608384000000004</v>
      </c>
      <c r="Q28" s="12"/>
      <c r="R28" s="12"/>
      <c r="S28" s="12"/>
      <c r="T28" s="13"/>
      <c r="U28" s="13"/>
      <c r="W28" s="10"/>
      <c r="X28" s="10"/>
      <c r="Y28" s="10"/>
      <c r="Z28" s="10"/>
      <c r="AA28" s="10"/>
      <c r="AB28" s="10"/>
      <c r="AC28" s="10"/>
      <c r="AD28" s="10"/>
      <c r="AE28" s="10"/>
      <c r="AF28" s="10"/>
      <c r="AG28" s="10"/>
      <c r="AH28" s="10"/>
    </row>
    <row r="29" spans="6:34" ht="30" customHeight="1" x14ac:dyDescent="0.3">
      <c r="F29" s="95">
        <v>9</v>
      </c>
      <c r="G29" s="95">
        <v>22</v>
      </c>
      <c r="H29" s="97">
        <f t="shared" si="0"/>
        <v>18.486707200000005</v>
      </c>
      <c r="T29" s="10"/>
      <c r="U29" s="10"/>
      <c r="V29" s="10"/>
      <c r="W29" s="10"/>
      <c r="X29" s="10"/>
      <c r="Y29" s="10"/>
      <c r="Z29" s="10"/>
      <c r="AA29" s="10"/>
      <c r="AB29" s="10"/>
      <c r="AC29" s="10"/>
      <c r="AD29" s="10"/>
      <c r="AE29" s="10"/>
      <c r="AF29" s="10"/>
      <c r="AG29" s="10"/>
      <c r="AH29" s="10"/>
    </row>
    <row r="30" spans="6:34" ht="22.95" customHeight="1" x14ac:dyDescent="0.3">
      <c r="F30" s="95">
        <v>10</v>
      </c>
      <c r="G30" s="95">
        <v>20</v>
      </c>
      <c r="H30" s="97">
        <f t="shared" si="0"/>
        <v>19.189365760000005</v>
      </c>
      <c r="T30" s="10"/>
      <c r="U30" s="10"/>
      <c r="V30" s="10"/>
      <c r="W30" s="10"/>
      <c r="X30" s="10"/>
      <c r="Y30" s="10"/>
      <c r="Z30" s="10"/>
      <c r="AA30" s="10"/>
      <c r="AB30" s="10"/>
      <c r="AC30" s="10"/>
      <c r="AD30" s="10"/>
      <c r="AE30" s="10"/>
      <c r="AF30" s="10"/>
      <c r="AG30" s="10"/>
      <c r="AH30" s="10"/>
    </row>
    <row r="31" spans="6:34" ht="25.95" customHeight="1" x14ac:dyDescent="0.3">
      <c r="F31" s="95">
        <v>11</v>
      </c>
      <c r="G31" s="95">
        <v>15</v>
      </c>
      <c r="H31" s="97">
        <f t="shared" si="0"/>
        <v>19.351492608000004</v>
      </c>
      <c r="T31" s="10"/>
      <c r="U31" s="10"/>
      <c r="V31" s="10"/>
      <c r="W31" s="10"/>
      <c r="X31" s="10"/>
      <c r="Y31" s="10"/>
      <c r="Z31" s="10"/>
      <c r="AA31" s="10"/>
      <c r="AB31" s="10"/>
      <c r="AC31" s="10"/>
      <c r="AD31" s="10"/>
      <c r="AE31" s="10"/>
      <c r="AF31" s="10"/>
      <c r="AG31" s="10"/>
      <c r="AH31" s="10"/>
    </row>
    <row r="32" spans="6:34" ht="31.2" customHeight="1" x14ac:dyDescent="0.3">
      <c r="F32" s="95">
        <v>12</v>
      </c>
      <c r="G32" s="95">
        <v>22</v>
      </c>
      <c r="H32" s="97">
        <f t="shared" si="0"/>
        <v>18.481194086400002</v>
      </c>
      <c r="T32" s="10"/>
      <c r="U32" s="10"/>
      <c r="V32" s="10"/>
      <c r="W32" s="10"/>
      <c r="X32" s="10"/>
      <c r="Y32" s="10"/>
      <c r="Z32" s="10"/>
      <c r="AA32" s="10"/>
      <c r="AB32" s="10"/>
      <c r="AC32" s="10"/>
      <c r="AD32" s="10"/>
      <c r="AE32" s="10"/>
      <c r="AF32" s="10"/>
      <c r="AG32" s="10"/>
      <c r="AH32" s="10"/>
    </row>
    <row r="33" spans="6:34" ht="26.4" customHeight="1" x14ac:dyDescent="0.3">
      <c r="F33" s="95">
        <v>13</v>
      </c>
      <c r="G33" s="95">
        <v>24</v>
      </c>
      <c r="H33" s="97">
        <f t="shared" si="0"/>
        <v>19.184955269120003</v>
      </c>
      <c r="T33" s="10"/>
      <c r="U33" s="10"/>
      <c r="V33" s="10"/>
      <c r="W33" s="10"/>
      <c r="X33" s="10"/>
      <c r="Y33" s="10"/>
      <c r="Z33" s="10"/>
      <c r="AA33" s="10"/>
      <c r="AB33" s="10"/>
      <c r="AC33" s="10"/>
      <c r="AD33" s="10"/>
      <c r="AE33" s="10"/>
      <c r="AF33" s="10"/>
      <c r="AG33" s="10"/>
      <c r="AH33" s="10"/>
    </row>
    <row r="34" spans="6:34" ht="25.2" customHeight="1" x14ac:dyDescent="0.3">
      <c r="F34" s="95">
        <v>14</v>
      </c>
      <c r="G34" s="95">
        <v>27</v>
      </c>
      <c r="H34" s="97">
        <f t="shared" si="0"/>
        <v>20.147964215296003</v>
      </c>
      <c r="T34" s="10"/>
      <c r="U34" s="10"/>
      <c r="V34" s="10"/>
      <c r="W34" s="10"/>
      <c r="X34" s="10"/>
      <c r="Y34" s="10"/>
      <c r="Z34" s="10"/>
      <c r="AA34" s="10"/>
      <c r="AB34" s="10"/>
      <c r="AC34" s="10"/>
      <c r="AD34" s="10"/>
      <c r="AE34" s="10"/>
      <c r="AF34" s="10"/>
      <c r="AG34" s="10"/>
      <c r="AH34" s="10"/>
    </row>
    <row r="35" spans="6:34" ht="27" customHeight="1" x14ac:dyDescent="0.3">
      <c r="F35" s="95">
        <v>15</v>
      </c>
      <c r="G35" s="95">
        <v>27</v>
      </c>
      <c r="H35" s="97">
        <f t="shared" si="0"/>
        <v>21.518371372236807</v>
      </c>
      <c r="T35" s="10"/>
      <c r="U35" s="10"/>
      <c r="V35" s="10"/>
      <c r="W35" s="10"/>
      <c r="X35" s="10"/>
      <c r="Y35" s="10"/>
      <c r="Z35" s="10"/>
      <c r="AA35" s="10"/>
      <c r="AB35" s="10"/>
      <c r="AC35" s="10"/>
      <c r="AD35" s="10"/>
      <c r="AE35" s="10"/>
      <c r="AF35" s="10"/>
      <c r="AG35" s="10"/>
      <c r="AH35" s="10"/>
    </row>
    <row r="36" spans="6:34" ht="25.2" customHeight="1" x14ac:dyDescent="0.3">
      <c r="F36" s="95">
        <v>16</v>
      </c>
      <c r="G36" s="95">
        <v>28</v>
      </c>
      <c r="H36" s="97">
        <f t="shared" si="0"/>
        <v>22.614697097789445</v>
      </c>
      <c r="T36" s="10"/>
      <c r="U36" s="10"/>
      <c r="V36" s="10"/>
      <c r="W36" s="10"/>
      <c r="X36" s="10"/>
      <c r="Y36" s="10"/>
      <c r="Z36" s="10"/>
      <c r="AA36" s="10"/>
      <c r="AB36" s="10"/>
      <c r="AC36" s="10"/>
      <c r="AD36" s="10"/>
      <c r="AE36" s="10"/>
      <c r="AF36" s="10"/>
      <c r="AG36" s="10"/>
      <c r="AH36" s="10"/>
    </row>
    <row r="37" spans="6:34" ht="26.4" customHeight="1" x14ac:dyDescent="0.3">
      <c r="F37" s="95">
        <v>17</v>
      </c>
      <c r="G37" s="95">
        <v>25</v>
      </c>
      <c r="H37" s="97">
        <f t="shared" si="0"/>
        <v>23.691757678231557</v>
      </c>
      <c r="T37" s="10"/>
      <c r="U37" s="10"/>
      <c r="V37" s="10"/>
      <c r="W37" s="10"/>
      <c r="X37" s="10"/>
      <c r="Y37" s="10"/>
      <c r="Z37" s="10"/>
      <c r="AA37" s="10"/>
      <c r="AB37" s="10"/>
      <c r="AC37" s="10"/>
      <c r="AD37" s="10"/>
      <c r="AE37" s="10"/>
      <c r="AF37" s="10"/>
      <c r="AG37" s="10"/>
      <c r="AH37" s="10"/>
    </row>
    <row r="38" spans="6:34" ht="22.2" customHeight="1" x14ac:dyDescent="0.3">
      <c r="F38" s="95">
        <v>18</v>
      </c>
      <c r="G38" s="95">
        <v>24</v>
      </c>
      <c r="H38" s="97">
        <f t="shared" si="0"/>
        <v>23.953406142585248</v>
      </c>
      <c r="W38" s="10"/>
      <c r="X38" s="10"/>
      <c r="Y38" s="10"/>
      <c r="Z38" s="10"/>
    </row>
    <row r="39" spans="6:34" ht="25.2" customHeight="1" x14ac:dyDescent="0.3">
      <c r="F39" s="95">
        <v>19</v>
      </c>
      <c r="G39" s="95">
        <v>26</v>
      </c>
      <c r="H39" s="97">
        <f t="shared" si="0"/>
        <v>23.9627249140682</v>
      </c>
    </row>
    <row r="40" spans="6:34" ht="25.2" customHeight="1" x14ac:dyDescent="0.5">
      <c r="F40" s="95">
        <v>20</v>
      </c>
      <c r="G40" s="95">
        <v>21</v>
      </c>
      <c r="H40" s="97">
        <f t="shared" si="0"/>
        <v>24.370179931254562</v>
      </c>
      <c r="P40" s="17"/>
      <c r="Q40" s="17"/>
      <c r="R40" s="17"/>
      <c r="S40" s="17"/>
      <c r="T40" s="17"/>
      <c r="U40" s="17"/>
      <c r="V40" s="17"/>
      <c r="W40" s="17"/>
      <c r="X40" s="17"/>
      <c r="Y40" s="17"/>
      <c r="Z40" s="17"/>
      <c r="AA40" s="17"/>
      <c r="AB40" s="17"/>
    </row>
    <row r="41" spans="6:34" ht="25.8" x14ac:dyDescent="0.5">
      <c r="P41" s="17"/>
      <c r="Q41" s="17"/>
      <c r="R41" s="17"/>
      <c r="S41" s="17"/>
      <c r="T41" s="17"/>
      <c r="U41" s="17"/>
      <c r="V41" s="17"/>
      <c r="W41" s="17"/>
      <c r="X41" s="17"/>
      <c r="Y41" s="17"/>
      <c r="Z41" s="17"/>
      <c r="AA41" s="17"/>
      <c r="AB41" s="17"/>
    </row>
    <row r="42" spans="6:34" ht="25.8" x14ac:dyDescent="0.5">
      <c r="P42" s="17"/>
      <c r="Q42" s="17"/>
      <c r="R42" s="17"/>
      <c r="S42" s="17"/>
      <c r="T42" s="17"/>
      <c r="U42" s="17"/>
      <c r="V42" s="17"/>
      <c r="W42" s="17"/>
      <c r="X42" s="17"/>
      <c r="Y42" s="17"/>
      <c r="Z42" s="17"/>
      <c r="AA42" s="17"/>
      <c r="AB42" s="17"/>
    </row>
    <row r="43" spans="6:34" ht="25.8" x14ac:dyDescent="0.5">
      <c r="P43" s="17"/>
      <c r="Q43" s="17"/>
      <c r="R43" s="17"/>
      <c r="S43" s="17"/>
      <c r="T43" s="17"/>
      <c r="U43" s="17"/>
      <c r="V43" s="17"/>
      <c r="W43" s="17"/>
      <c r="X43" s="17"/>
      <c r="Y43" s="17"/>
      <c r="Z43" s="17"/>
      <c r="AA43" s="17"/>
      <c r="AB43" s="17"/>
    </row>
    <row r="44" spans="6:34" ht="25.8" x14ac:dyDescent="0.5">
      <c r="P44" s="17"/>
      <c r="Q44" s="17"/>
      <c r="R44" s="17"/>
      <c r="S44" s="17"/>
      <c r="T44" s="17"/>
      <c r="U44" s="17"/>
      <c r="V44" s="17"/>
      <c r="W44" s="17"/>
      <c r="X44" s="17"/>
      <c r="Y44" s="17"/>
      <c r="Z44" s="17"/>
      <c r="AA44" s="17"/>
      <c r="AB44" s="17"/>
    </row>
    <row r="45" spans="6:34" ht="25.8" x14ac:dyDescent="0.5">
      <c r="P45" s="17"/>
      <c r="Q45" s="17"/>
      <c r="R45" s="17"/>
      <c r="S45" s="17"/>
      <c r="T45" s="17"/>
      <c r="U45" s="17"/>
      <c r="V45" s="17"/>
      <c r="W45" s="17"/>
      <c r="X45" s="17"/>
      <c r="Y45" s="17"/>
      <c r="Z45" s="17"/>
      <c r="AA45" s="17"/>
      <c r="AB45" s="17"/>
    </row>
    <row r="46" spans="6:34" ht="25.8" x14ac:dyDescent="0.5">
      <c r="P46" s="17"/>
      <c r="Q46" s="17"/>
      <c r="R46" s="17"/>
      <c r="S46" s="17"/>
      <c r="T46" s="17"/>
      <c r="U46" s="17"/>
      <c r="V46" s="17"/>
      <c r="W46" s="17"/>
      <c r="X46" s="17"/>
      <c r="Y46" s="17"/>
      <c r="Z46" s="17"/>
      <c r="AA46" s="17"/>
      <c r="AB46" s="17"/>
    </row>
    <row r="47" spans="6:34" ht="25.8" x14ac:dyDescent="0.5">
      <c r="P47" s="17"/>
      <c r="Q47" s="17"/>
      <c r="R47" s="17"/>
      <c r="S47" s="17"/>
      <c r="T47" s="17"/>
      <c r="U47" s="17"/>
      <c r="V47" s="17"/>
      <c r="W47" s="17"/>
      <c r="X47" s="17"/>
      <c r="Y47" s="17"/>
      <c r="Z47" s="17"/>
      <c r="AA47" s="17"/>
      <c r="AB47" s="17"/>
    </row>
    <row r="48" spans="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17"/>
      <c r="R54" s="17"/>
      <c r="S54" s="17"/>
      <c r="T54" s="17"/>
      <c r="U54" s="17"/>
      <c r="V54" s="17"/>
      <c r="W54" s="17"/>
      <c r="X54" s="17"/>
      <c r="Y54" s="17"/>
      <c r="Z54" s="17"/>
      <c r="AA54" s="17"/>
      <c r="AB54" s="17"/>
    </row>
    <row r="55" spans="16:28" ht="25.8" x14ac:dyDescent="0.5">
      <c r="P55" s="17"/>
      <c r="Q55" s="17"/>
      <c r="R55" s="17"/>
      <c r="S55" s="17"/>
      <c r="T55" s="17"/>
      <c r="U55" s="17"/>
      <c r="V55" s="17"/>
      <c r="W55" s="17"/>
      <c r="X55" s="17"/>
      <c r="Y55" s="17"/>
      <c r="Z55" s="17"/>
      <c r="AA55" s="17"/>
      <c r="AB55" s="17"/>
    </row>
    <row r="56" spans="16:28" ht="25.8" x14ac:dyDescent="0.5">
      <c r="P56" s="17"/>
      <c r="Q56" s="9"/>
      <c r="R56" s="9"/>
      <c r="S56" s="9"/>
      <c r="T56" s="17"/>
      <c r="U56" s="17"/>
      <c r="V56" s="17"/>
      <c r="W56" s="17"/>
      <c r="X56" s="17"/>
      <c r="Y56" s="17"/>
      <c r="Z56" s="17"/>
      <c r="AA56" s="17"/>
      <c r="AB56" s="17"/>
    </row>
    <row r="57" spans="16:28" ht="25.8" x14ac:dyDescent="0.5">
      <c r="P57" s="17"/>
      <c r="Q57" s="9"/>
      <c r="R57" s="18"/>
      <c r="S57" s="9"/>
      <c r="T57" s="17"/>
      <c r="U57" s="17"/>
      <c r="V57" s="17"/>
      <c r="W57" s="17"/>
      <c r="X57" s="17"/>
      <c r="Y57" s="17"/>
      <c r="Z57" s="17"/>
      <c r="AA57" s="17"/>
      <c r="AB57" s="17"/>
    </row>
    <row r="58" spans="16:28" ht="25.8" x14ac:dyDescent="0.5">
      <c r="P58" s="17"/>
      <c r="Q58" s="9"/>
      <c r="R58" s="18"/>
      <c r="S58" s="9"/>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1" spans="16:28" ht="25.8" x14ac:dyDescent="0.5">
      <c r="P61" s="17"/>
      <c r="Q61" s="17"/>
      <c r="R61" s="17"/>
      <c r="S61" s="17"/>
      <c r="T61" s="17"/>
      <c r="U61" s="17"/>
      <c r="V61" s="17"/>
      <c r="W61" s="17"/>
      <c r="X61" s="17"/>
      <c r="Y61" s="17"/>
      <c r="Z61" s="17"/>
      <c r="AA61" s="17"/>
      <c r="AB61" s="17"/>
    </row>
    <row r="62" spans="16: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6457-01F2-4F00-9AF4-97A44CB82667}">
  <dimension ref="B12:AH80"/>
  <sheetViews>
    <sheetView zoomScale="70" zoomScaleNormal="70" workbookViewId="0"/>
  </sheetViews>
  <sheetFormatPr defaultColWidth="9.109375" defaultRowHeight="14.4" x14ac:dyDescent="0.3"/>
  <cols>
    <col min="1" max="5" width="9.109375" style="6"/>
    <col min="6" max="6" width="16.6640625" style="6" customWidth="1"/>
    <col min="7" max="7" width="18.6640625" style="6" customWidth="1"/>
    <col min="8" max="8" width="14.33203125" style="6" customWidth="1"/>
    <col min="9" max="9" width="9.109375" style="6"/>
    <col min="10" max="10" width="11.5546875" style="6" customWidth="1"/>
    <col min="11" max="11" width="12.44140625" style="6" customWidth="1"/>
    <col min="12" max="12" width="15.6640625" style="6" customWidth="1"/>
    <col min="13" max="15" width="9.109375" style="6"/>
    <col min="16" max="16" width="9.33203125" style="6" customWidth="1"/>
    <col min="17" max="17" width="8.109375" style="6" customWidth="1"/>
    <col min="18" max="20" width="9.109375" style="6"/>
    <col min="21" max="21" width="7.44140625" style="6" customWidth="1"/>
    <col min="22" max="22" width="8.109375" style="6" customWidth="1"/>
    <col min="23" max="24" width="9.109375" style="6"/>
    <col min="25" max="25" width="11.5546875" style="6" customWidth="1"/>
    <col min="26" max="16384" width="9.109375" style="6"/>
  </cols>
  <sheetData>
    <row r="12" spans="2:34" x14ac:dyDescent="0.3">
      <c r="B12" s="6" t="s">
        <v>1</v>
      </c>
    </row>
    <row r="14" spans="2:34" x14ac:dyDescent="0.3">
      <c r="T14" s="10"/>
      <c r="U14" s="10"/>
      <c r="V14" s="10"/>
      <c r="W14" s="10"/>
      <c r="X14" s="10"/>
      <c r="Y14" s="10"/>
      <c r="Z14" s="10"/>
      <c r="AA14" s="10"/>
      <c r="AB14" s="10"/>
      <c r="AC14" s="10"/>
      <c r="AD14" s="10"/>
      <c r="AE14" s="10"/>
      <c r="AF14" s="10"/>
      <c r="AG14" s="10"/>
      <c r="AH14" s="10"/>
    </row>
    <row r="15" spans="2:34" x14ac:dyDescent="0.3">
      <c r="T15" s="10"/>
      <c r="U15" s="10"/>
      <c r="V15" s="10"/>
      <c r="W15" s="10"/>
      <c r="X15" s="10"/>
      <c r="Y15" s="10"/>
      <c r="Z15" s="10"/>
      <c r="AA15" s="10"/>
      <c r="AB15" s="10"/>
      <c r="AC15" s="10"/>
      <c r="AD15" s="10"/>
      <c r="AE15" s="10"/>
      <c r="AF15" s="10"/>
      <c r="AG15" s="10"/>
      <c r="AH15" s="10"/>
    </row>
    <row r="16" spans="2:34" x14ac:dyDescent="0.3">
      <c r="T16" s="10"/>
      <c r="U16" s="10"/>
      <c r="V16" s="10"/>
      <c r="W16" s="10"/>
      <c r="X16" s="10"/>
      <c r="Y16" s="10"/>
      <c r="Z16" s="10"/>
      <c r="AA16" s="10"/>
      <c r="AB16" s="10"/>
      <c r="AC16" s="10"/>
      <c r="AD16" s="10"/>
      <c r="AE16" s="10"/>
      <c r="AF16" s="10"/>
      <c r="AG16" s="10"/>
      <c r="AH16" s="10"/>
    </row>
    <row r="17" spans="6:34" x14ac:dyDescent="0.3">
      <c r="T17" s="10"/>
      <c r="U17" s="10"/>
      <c r="V17" s="10"/>
      <c r="W17" s="10"/>
      <c r="X17" s="10"/>
      <c r="Y17" s="10"/>
      <c r="Z17" s="10"/>
      <c r="AA17" s="10"/>
      <c r="AB17" s="10"/>
      <c r="AC17" s="10"/>
      <c r="AD17" s="10"/>
      <c r="AE17" s="10"/>
      <c r="AF17" s="10"/>
      <c r="AG17" s="10"/>
      <c r="AH17" s="10"/>
    </row>
    <row r="18" spans="6:34" x14ac:dyDescent="0.3">
      <c r="T18" s="10"/>
      <c r="U18" s="10"/>
      <c r="V18" s="10"/>
      <c r="W18" s="10"/>
      <c r="X18" s="10"/>
      <c r="Y18" s="10"/>
      <c r="Z18" s="10"/>
      <c r="AA18" s="10"/>
      <c r="AB18" s="10"/>
      <c r="AC18" s="10"/>
      <c r="AD18" s="10"/>
      <c r="AE18" s="10"/>
      <c r="AF18" s="10"/>
      <c r="AG18" s="10"/>
      <c r="AH18" s="10"/>
    </row>
    <row r="19" spans="6:34" x14ac:dyDescent="0.3">
      <c r="T19" s="10"/>
      <c r="U19" s="10"/>
      <c r="V19" s="10"/>
      <c r="W19" s="10"/>
      <c r="X19" s="10"/>
      <c r="Y19" s="10"/>
      <c r="Z19" s="10"/>
      <c r="AA19" s="10"/>
      <c r="AB19" s="10"/>
      <c r="AC19" s="10"/>
      <c r="AD19" s="10"/>
      <c r="AE19" s="10"/>
      <c r="AF19" s="10"/>
      <c r="AG19" s="10"/>
      <c r="AH19" s="10"/>
    </row>
    <row r="20" spans="6:34" ht="24" x14ac:dyDescent="0.45">
      <c r="F20" s="95" t="s">
        <v>96</v>
      </c>
      <c r="G20" s="95" t="s">
        <v>43</v>
      </c>
      <c r="H20" s="11"/>
      <c r="Q20" s="11"/>
      <c r="R20" s="12"/>
      <c r="S20" s="12"/>
      <c r="T20" s="13"/>
      <c r="U20" s="13"/>
      <c r="V20" s="10"/>
      <c r="W20" s="10"/>
      <c r="X20" s="10"/>
      <c r="Y20" s="10"/>
      <c r="Z20" s="10"/>
      <c r="AA20" s="10"/>
      <c r="AB20" s="10"/>
      <c r="AC20" s="10"/>
      <c r="AD20" s="10"/>
      <c r="AE20" s="10"/>
      <c r="AF20" s="10"/>
      <c r="AG20" s="10"/>
      <c r="AH20" s="10"/>
    </row>
    <row r="21" spans="6:34" ht="24" x14ac:dyDescent="0.45">
      <c r="F21" s="95">
        <v>1</v>
      </c>
      <c r="G21" s="95">
        <v>17</v>
      </c>
      <c r="H21" s="11"/>
      <c r="Q21" s="11"/>
      <c r="R21" s="12"/>
      <c r="S21" s="12"/>
      <c r="T21" s="13"/>
      <c r="U21" s="13"/>
      <c r="V21" s="10"/>
      <c r="W21" s="10"/>
      <c r="X21" s="10"/>
      <c r="Y21" s="10"/>
      <c r="Z21" s="10"/>
      <c r="AA21" s="10"/>
      <c r="AB21" s="10"/>
      <c r="AC21" s="10"/>
      <c r="AD21" s="10"/>
      <c r="AE21" s="10"/>
      <c r="AF21" s="10"/>
      <c r="AG21" s="10"/>
      <c r="AH21" s="10"/>
    </row>
    <row r="22" spans="6:34" ht="23.25" customHeight="1" x14ac:dyDescent="0.45">
      <c r="F22" s="95">
        <v>2</v>
      </c>
      <c r="G22" s="95">
        <v>21</v>
      </c>
      <c r="H22" s="11"/>
      <c r="Q22" s="11"/>
      <c r="R22" s="12"/>
      <c r="S22" s="12"/>
      <c r="T22" s="13"/>
      <c r="U22" s="13"/>
      <c r="W22" s="10"/>
      <c r="X22" s="10"/>
      <c r="Y22" s="10"/>
      <c r="Z22" s="10"/>
      <c r="AA22" s="10"/>
      <c r="AB22" s="10"/>
      <c r="AC22" s="10"/>
      <c r="AD22" s="10"/>
      <c r="AE22" s="10"/>
      <c r="AF22" s="10"/>
      <c r="AG22" s="10"/>
      <c r="AH22" s="10"/>
    </row>
    <row r="23" spans="6:34" ht="23.25" customHeight="1" x14ac:dyDescent="0.45">
      <c r="F23" s="95">
        <v>3</v>
      </c>
      <c r="G23" s="95">
        <v>19</v>
      </c>
      <c r="H23" s="11"/>
      <c r="Q23" s="11"/>
      <c r="R23" s="12"/>
      <c r="S23" s="12"/>
      <c r="T23" s="13"/>
      <c r="U23" s="13"/>
      <c r="W23" s="10"/>
      <c r="X23" s="10"/>
      <c r="Y23" s="10"/>
      <c r="Z23" s="10"/>
      <c r="AA23" s="10"/>
      <c r="AB23" s="10"/>
      <c r="AC23" s="10"/>
      <c r="AD23" s="10"/>
      <c r="AE23" s="10"/>
      <c r="AF23" s="10"/>
      <c r="AG23" s="10"/>
      <c r="AH23" s="10"/>
    </row>
    <row r="24" spans="6:34" ht="24" x14ac:dyDescent="0.45">
      <c r="F24" s="95">
        <v>4</v>
      </c>
      <c r="G24" s="95">
        <v>23</v>
      </c>
      <c r="H24" s="11"/>
      <c r="M24" s="14"/>
      <c r="Q24" s="11"/>
      <c r="R24" s="12"/>
      <c r="S24" s="12"/>
      <c r="T24" s="13"/>
      <c r="U24" s="13"/>
      <c r="V24" s="10"/>
      <c r="W24" s="10"/>
      <c r="X24" s="10"/>
      <c r="Y24" s="10"/>
      <c r="Z24" s="10"/>
      <c r="AA24" s="10"/>
      <c r="AB24" s="10"/>
      <c r="AC24" s="10"/>
      <c r="AD24" s="10"/>
      <c r="AE24" s="10"/>
      <c r="AF24" s="10"/>
      <c r="AG24" s="10"/>
      <c r="AH24" s="10"/>
    </row>
    <row r="25" spans="6:34" ht="24" x14ac:dyDescent="0.45">
      <c r="F25" s="95">
        <v>5</v>
      </c>
      <c r="G25" s="95">
        <v>18</v>
      </c>
      <c r="H25" s="11"/>
      <c r="Q25" s="12"/>
      <c r="R25" s="12"/>
      <c r="S25" s="12"/>
      <c r="T25" s="13"/>
      <c r="U25" s="13"/>
      <c r="V25" s="10"/>
      <c r="W25" s="10"/>
      <c r="X25" s="10"/>
      <c r="Y25" s="10"/>
      <c r="Z25" s="10"/>
      <c r="AA25" s="10"/>
      <c r="AB25" s="10"/>
      <c r="AC25" s="10"/>
      <c r="AD25" s="10"/>
      <c r="AE25" s="10"/>
      <c r="AF25" s="10"/>
      <c r="AG25" s="10"/>
      <c r="AH25" s="10"/>
    </row>
    <row r="26" spans="6:34" ht="24" x14ac:dyDescent="0.45">
      <c r="F26" s="95">
        <v>6</v>
      </c>
      <c r="G26" s="95">
        <v>16</v>
      </c>
      <c r="H26" s="11"/>
      <c r="Q26" s="15"/>
      <c r="R26" s="16"/>
      <c r="S26" s="12"/>
      <c r="T26" s="13"/>
      <c r="U26" s="13"/>
      <c r="V26" s="10"/>
      <c r="W26" s="10"/>
      <c r="X26" s="10"/>
      <c r="Y26" s="10"/>
      <c r="Z26" s="10"/>
      <c r="AA26" s="10"/>
      <c r="AB26" s="10"/>
      <c r="AC26" s="10"/>
      <c r="AD26" s="10"/>
      <c r="AE26" s="10"/>
      <c r="AF26" s="10"/>
      <c r="AG26" s="10"/>
      <c r="AH26" s="10"/>
    </row>
    <row r="27" spans="6:34" ht="23.25" customHeight="1" x14ac:dyDescent="0.45">
      <c r="F27" s="95">
        <v>7</v>
      </c>
      <c r="G27" s="95">
        <v>20</v>
      </c>
      <c r="H27" s="11"/>
      <c r="Q27" s="12"/>
      <c r="R27" s="12"/>
      <c r="S27" s="12"/>
      <c r="T27" s="13"/>
      <c r="U27" s="13"/>
      <c r="W27" s="10"/>
      <c r="X27" s="10"/>
      <c r="Y27" s="10"/>
      <c r="Z27" s="10"/>
      <c r="AA27" s="10"/>
      <c r="AB27" s="10"/>
      <c r="AC27" s="10"/>
      <c r="AD27" s="10"/>
      <c r="AE27" s="10"/>
      <c r="AF27" s="10"/>
      <c r="AG27" s="10"/>
      <c r="AH27" s="10"/>
    </row>
    <row r="28" spans="6:34" ht="23.25" customHeight="1" x14ac:dyDescent="0.45">
      <c r="F28" s="95">
        <v>8</v>
      </c>
      <c r="G28" s="95">
        <v>18</v>
      </c>
      <c r="H28" s="11"/>
      <c r="Q28" s="12"/>
      <c r="R28" s="12"/>
      <c r="S28" s="12"/>
      <c r="T28" s="13"/>
      <c r="U28" s="13"/>
      <c r="W28" s="10"/>
      <c r="X28" s="10"/>
      <c r="Y28" s="10"/>
      <c r="Z28" s="10"/>
      <c r="AA28" s="10"/>
      <c r="AB28" s="10"/>
      <c r="AC28" s="10"/>
      <c r="AD28" s="10"/>
      <c r="AE28" s="10"/>
      <c r="AF28" s="10"/>
      <c r="AG28" s="10"/>
      <c r="AH28" s="10"/>
    </row>
    <row r="29" spans="6:34" ht="24.6" customHeight="1" x14ac:dyDescent="0.45">
      <c r="F29" s="95">
        <v>9</v>
      </c>
      <c r="G29" s="95">
        <v>22</v>
      </c>
      <c r="H29" s="11"/>
      <c r="T29" s="10"/>
      <c r="U29" s="10"/>
      <c r="V29" s="10"/>
      <c r="W29" s="10"/>
      <c r="X29" s="10"/>
      <c r="Y29" s="10"/>
      <c r="Z29" s="10"/>
      <c r="AA29" s="10"/>
      <c r="AB29" s="10"/>
      <c r="AC29" s="10"/>
      <c r="AD29" s="10"/>
      <c r="AE29" s="10"/>
      <c r="AF29" s="10"/>
      <c r="AG29" s="10"/>
      <c r="AH29" s="10"/>
    </row>
    <row r="30" spans="6:34" ht="22.95" customHeight="1" x14ac:dyDescent="0.45">
      <c r="F30" s="95">
        <v>10</v>
      </c>
      <c r="G30" s="95">
        <v>20</v>
      </c>
      <c r="H30" s="11"/>
      <c r="T30" s="10"/>
      <c r="U30" s="10"/>
      <c r="V30" s="10"/>
      <c r="W30" s="10"/>
      <c r="X30" s="10"/>
      <c r="Y30" s="10"/>
      <c r="Z30" s="10"/>
      <c r="AA30" s="10"/>
      <c r="AB30" s="10"/>
      <c r="AC30" s="10"/>
      <c r="AD30" s="10"/>
      <c r="AE30" s="10"/>
      <c r="AF30" s="10"/>
      <c r="AG30" s="10"/>
      <c r="AH30" s="10"/>
    </row>
    <row r="31" spans="6:34" ht="25.95" customHeight="1" x14ac:dyDescent="0.45">
      <c r="F31" s="95">
        <v>11</v>
      </c>
      <c r="G31" s="95">
        <v>15</v>
      </c>
      <c r="H31" s="11"/>
      <c r="T31" s="10"/>
      <c r="U31" s="10"/>
      <c r="V31" s="10"/>
      <c r="W31" s="10"/>
      <c r="X31" s="10"/>
      <c r="Y31" s="10"/>
      <c r="Z31" s="10"/>
      <c r="AA31" s="10"/>
      <c r="AB31" s="10"/>
      <c r="AC31" s="10"/>
      <c r="AD31" s="10"/>
      <c r="AE31" s="10"/>
      <c r="AF31" s="10"/>
      <c r="AG31" s="10"/>
      <c r="AH31" s="10"/>
    </row>
    <row r="32" spans="6:34" ht="31.2" customHeight="1" x14ac:dyDescent="0.45">
      <c r="F32" s="95">
        <v>12</v>
      </c>
      <c r="G32" s="95">
        <v>22</v>
      </c>
      <c r="H32" s="11"/>
      <c r="T32" s="10"/>
      <c r="U32" s="10"/>
      <c r="V32" s="10"/>
      <c r="W32" s="10"/>
      <c r="X32" s="10"/>
      <c r="Y32" s="10"/>
      <c r="Z32" s="10"/>
      <c r="AA32" s="10"/>
      <c r="AB32" s="10"/>
      <c r="AC32" s="10"/>
      <c r="AD32" s="10"/>
      <c r="AE32" s="10"/>
      <c r="AF32" s="10"/>
      <c r="AG32" s="10"/>
      <c r="AH32" s="10"/>
    </row>
    <row r="33" spans="6:34" ht="26.4" customHeight="1" x14ac:dyDescent="0.45">
      <c r="F33" s="95">
        <v>13</v>
      </c>
      <c r="G33" s="95">
        <v>24</v>
      </c>
      <c r="H33" s="11"/>
      <c r="T33" s="10"/>
      <c r="U33" s="10"/>
      <c r="V33" s="10"/>
      <c r="W33" s="10"/>
      <c r="X33" s="10"/>
      <c r="Y33" s="10"/>
      <c r="Z33" s="10"/>
      <c r="AA33" s="10"/>
      <c r="AB33" s="10"/>
      <c r="AC33" s="10"/>
      <c r="AD33" s="10"/>
      <c r="AE33" s="10"/>
      <c r="AF33" s="10"/>
      <c r="AG33" s="10"/>
      <c r="AH33" s="10"/>
    </row>
    <row r="34" spans="6:34" ht="25.2" customHeight="1" x14ac:dyDescent="0.45">
      <c r="F34" s="95">
        <v>14</v>
      </c>
      <c r="G34" s="95">
        <v>27</v>
      </c>
      <c r="H34" s="11"/>
      <c r="T34" s="10"/>
      <c r="U34" s="10"/>
      <c r="V34" s="10"/>
      <c r="W34" s="10"/>
      <c r="X34" s="10"/>
      <c r="Y34" s="10"/>
      <c r="Z34" s="10"/>
      <c r="AA34" s="10"/>
      <c r="AB34" s="10"/>
      <c r="AC34" s="10"/>
      <c r="AD34" s="10"/>
      <c r="AE34" s="10"/>
      <c r="AF34" s="10"/>
      <c r="AG34" s="10"/>
      <c r="AH34" s="10"/>
    </row>
    <row r="35" spans="6:34" ht="27" customHeight="1" x14ac:dyDescent="0.45">
      <c r="F35" s="95">
        <v>15</v>
      </c>
      <c r="G35" s="95">
        <v>27</v>
      </c>
      <c r="H35" s="11"/>
      <c r="T35" s="10"/>
      <c r="U35" s="10"/>
      <c r="V35" s="10"/>
      <c r="W35" s="10"/>
      <c r="X35" s="10"/>
      <c r="Y35" s="10"/>
      <c r="Z35" s="10"/>
      <c r="AA35" s="10"/>
      <c r="AB35" s="10"/>
      <c r="AC35" s="10"/>
      <c r="AD35" s="10"/>
      <c r="AE35" s="10"/>
      <c r="AF35" s="10"/>
      <c r="AG35" s="10"/>
      <c r="AH35" s="10"/>
    </row>
    <row r="36" spans="6:34" ht="25.2" customHeight="1" x14ac:dyDescent="0.45">
      <c r="F36" s="95">
        <v>16</v>
      </c>
      <c r="G36" s="95">
        <v>28</v>
      </c>
      <c r="H36" s="11"/>
      <c r="T36" s="10"/>
      <c r="U36" s="10"/>
      <c r="V36" s="10"/>
      <c r="W36" s="10"/>
      <c r="X36" s="10"/>
      <c r="Y36" s="10"/>
      <c r="Z36" s="10"/>
      <c r="AA36" s="10"/>
      <c r="AB36" s="10"/>
      <c r="AC36" s="10"/>
      <c r="AD36" s="10"/>
      <c r="AE36" s="10"/>
      <c r="AF36" s="10"/>
      <c r="AG36" s="10"/>
      <c r="AH36" s="10"/>
    </row>
    <row r="37" spans="6:34" ht="26.4" customHeight="1" x14ac:dyDescent="0.45">
      <c r="F37" s="95">
        <v>17</v>
      </c>
      <c r="G37" s="95">
        <v>25</v>
      </c>
      <c r="H37" s="11"/>
      <c r="T37" s="10"/>
      <c r="U37" s="10"/>
      <c r="V37" s="10"/>
      <c r="W37" s="10"/>
      <c r="X37" s="10"/>
      <c r="Y37" s="10"/>
      <c r="Z37" s="10"/>
      <c r="AA37" s="10"/>
      <c r="AB37" s="10"/>
      <c r="AC37" s="10"/>
      <c r="AD37" s="10"/>
      <c r="AE37" s="10"/>
      <c r="AF37" s="10"/>
      <c r="AG37" s="10"/>
      <c r="AH37" s="10"/>
    </row>
    <row r="38" spans="6:34" ht="30" customHeight="1" x14ac:dyDescent="0.45">
      <c r="F38" s="95">
        <v>18</v>
      </c>
      <c r="G38" s="95">
        <v>24</v>
      </c>
      <c r="H38" s="11"/>
      <c r="W38" s="10"/>
      <c r="X38" s="10"/>
      <c r="Y38" s="10"/>
      <c r="Z38" s="10"/>
    </row>
    <row r="39" spans="6:34" ht="25.2" customHeight="1" x14ac:dyDescent="0.45">
      <c r="F39" s="95">
        <v>19</v>
      </c>
      <c r="G39" s="95">
        <v>26</v>
      </c>
      <c r="H39" s="11"/>
    </row>
    <row r="40" spans="6:34" ht="30" customHeight="1" x14ac:dyDescent="0.5">
      <c r="F40" s="95">
        <v>20</v>
      </c>
      <c r="G40" s="95">
        <v>21</v>
      </c>
      <c r="H40" s="11"/>
      <c r="P40" s="17"/>
      <c r="Q40" s="17"/>
      <c r="R40" s="17"/>
      <c r="S40" s="17"/>
      <c r="T40" s="17"/>
      <c r="U40" s="17"/>
      <c r="V40" s="17"/>
      <c r="W40" s="17"/>
      <c r="X40" s="17"/>
      <c r="Y40" s="17"/>
      <c r="Z40" s="17"/>
      <c r="AA40" s="17"/>
      <c r="AB40" s="17"/>
    </row>
    <row r="41" spans="6:34" ht="25.8" x14ac:dyDescent="0.5">
      <c r="P41" s="17"/>
      <c r="Q41" s="17"/>
      <c r="R41" s="17"/>
      <c r="S41" s="17"/>
      <c r="T41" s="17"/>
      <c r="U41" s="17"/>
      <c r="V41" s="17"/>
      <c r="W41" s="17"/>
      <c r="X41" s="17"/>
      <c r="Y41" s="17"/>
      <c r="Z41" s="17"/>
      <c r="AA41" s="17"/>
      <c r="AB41" s="17"/>
    </row>
    <row r="42" spans="6:34" ht="25.8" x14ac:dyDescent="0.5">
      <c r="P42" s="17"/>
      <c r="Q42" s="17"/>
      <c r="R42" s="17"/>
      <c r="S42" s="17"/>
      <c r="T42" s="17"/>
      <c r="U42" s="17"/>
      <c r="V42" s="17"/>
      <c r="W42" s="17"/>
      <c r="X42" s="17"/>
      <c r="Y42" s="17"/>
      <c r="Z42" s="17"/>
      <c r="AA42" s="17"/>
      <c r="AB42" s="17"/>
    </row>
    <row r="43" spans="6:34" ht="25.8" x14ac:dyDescent="0.5">
      <c r="P43" s="17"/>
      <c r="Q43" s="17"/>
      <c r="R43" s="17"/>
      <c r="S43" s="17"/>
      <c r="T43" s="17"/>
      <c r="U43" s="17"/>
      <c r="V43" s="17"/>
      <c r="W43" s="17"/>
      <c r="X43" s="17"/>
      <c r="Y43" s="17"/>
      <c r="Z43" s="17"/>
      <c r="AA43" s="17"/>
      <c r="AB43" s="17"/>
    </row>
    <row r="44" spans="6:34" ht="25.8" x14ac:dyDescent="0.5">
      <c r="P44" s="17"/>
      <c r="Q44" s="17"/>
      <c r="R44" s="17"/>
      <c r="S44" s="17"/>
      <c r="T44" s="17"/>
      <c r="U44" s="17"/>
      <c r="V44" s="17"/>
      <c r="W44" s="17"/>
      <c r="X44" s="17"/>
      <c r="Y44" s="17"/>
      <c r="Z44" s="17"/>
      <c r="AA44" s="17"/>
      <c r="AB44" s="17"/>
    </row>
    <row r="45" spans="6:34" ht="25.8" x14ac:dyDescent="0.5">
      <c r="P45" s="17"/>
      <c r="Q45" s="17"/>
      <c r="R45" s="17"/>
      <c r="S45" s="17"/>
      <c r="T45" s="17"/>
      <c r="U45" s="17"/>
      <c r="V45" s="17"/>
      <c r="W45" s="17"/>
      <c r="X45" s="17"/>
      <c r="Y45" s="17"/>
      <c r="Z45" s="17"/>
      <c r="AA45" s="17"/>
      <c r="AB45" s="17"/>
    </row>
    <row r="46" spans="6:34" ht="25.8" x14ac:dyDescent="0.5">
      <c r="P46" s="17"/>
      <c r="Q46" s="17"/>
      <c r="R46" s="17"/>
      <c r="S46" s="17"/>
      <c r="T46" s="17"/>
      <c r="U46" s="17"/>
      <c r="V46" s="17"/>
      <c r="W46" s="17"/>
      <c r="X46" s="17"/>
      <c r="Y46" s="17"/>
      <c r="Z46" s="17"/>
      <c r="AA46" s="17"/>
      <c r="AB46" s="17"/>
    </row>
    <row r="47" spans="6:34" ht="25.8" x14ac:dyDescent="0.5">
      <c r="P47" s="17"/>
      <c r="Q47" s="17"/>
      <c r="R47" s="17"/>
      <c r="S47" s="17"/>
      <c r="T47" s="17"/>
      <c r="U47" s="17"/>
      <c r="V47" s="17"/>
      <c r="W47" s="17"/>
      <c r="X47" s="17"/>
      <c r="Y47" s="17"/>
      <c r="Z47" s="17"/>
      <c r="AA47" s="17"/>
      <c r="AB47" s="17"/>
    </row>
    <row r="48" spans="6:34" ht="25.8" x14ac:dyDescent="0.5">
      <c r="P48" s="17"/>
      <c r="Q48" s="17"/>
      <c r="R48" s="17"/>
      <c r="S48" s="17"/>
      <c r="T48" s="17"/>
      <c r="U48" s="17"/>
      <c r="V48" s="17"/>
      <c r="W48" s="17"/>
      <c r="X48" s="17"/>
      <c r="Y48" s="17"/>
      <c r="Z48" s="17"/>
      <c r="AA48" s="17"/>
      <c r="AB48" s="17"/>
    </row>
    <row r="49" spans="16:28" ht="25.8" x14ac:dyDescent="0.5">
      <c r="P49" s="17"/>
      <c r="Q49" s="17"/>
      <c r="R49" s="17"/>
      <c r="S49" s="17"/>
      <c r="T49" s="17"/>
      <c r="U49" s="17"/>
      <c r="V49" s="17"/>
      <c r="W49" s="17"/>
      <c r="X49" s="17"/>
      <c r="Y49" s="17"/>
      <c r="Z49" s="17"/>
      <c r="AA49" s="17"/>
      <c r="AB49" s="17"/>
    </row>
    <row r="50" spans="16:28" ht="25.8" x14ac:dyDescent="0.5">
      <c r="P50" s="17"/>
      <c r="Q50" s="17"/>
      <c r="R50" s="17"/>
      <c r="S50" s="17"/>
      <c r="T50" s="17"/>
      <c r="U50" s="17"/>
      <c r="V50" s="17"/>
      <c r="W50" s="17"/>
      <c r="X50" s="17"/>
      <c r="Y50" s="17"/>
      <c r="Z50" s="17"/>
      <c r="AA50" s="17"/>
      <c r="AB50" s="17"/>
    </row>
    <row r="51" spans="16:28" ht="25.8" x14ac:dyDescent="0.5">
      <c r="P51" s="17"/>
      <c r="Q51" s="17"/>
      <c r="R51" s="17"/>
      <c r="S51" s="17"/>
      <c r="T51" s="17"/>
      <c r="U51" s="17"/>
      <c r="V51" s="17"/>
      <c r="W51" s="17"/>
      <c r="X51" s="17"/>
      <c r="Y51" s="17"/>
      <c r="Z51" s="17"/>
      <c r="AA51" s="17"/>
      <c r="AB51" s="17"/>
    </row>
    <row r="52" spans="16:28" ht="25.8" x14ac:dyDescent="0.5">
      <c r="P52" s="17"/>
      <c r="Q52" s="17"/>
      <c r="R52" s="17"/>
      <c r="S52" s="17"/>
      <c r="T52" s="17"/>
      <c r="U52" s="17"/>
      <c r="V52" s="17"/>
      <c r="W52" s="17"/>
      <c r="X52" s="17"/>
      <c r="Y52" s="17"/>
      <c r="Z52" s="17"/>
      <c r="AA52" s="17"/>
      <c r="AB52" s="17"/>
    </row>
    <row r="53" spans="16:28" ht="25.8" x14ac:dyDescent="0.5">
      <c r="P53" s="17"/>
      <c r="Q53" s="17"/>
      <c r="R53" s="17"/>
      <c r="S53" s="17"/>
      <c r="T53" s="17"/>
      <c r="U53" s="17"/>
      <c r="V53" s="17"/>
      <c r="W53" s="17"/>
      <c r="X53" s="17"/>
      <c r="Y53" s="17"/>
      <c r="Z53" s="17"/>
      <c r="AA53" s="17"/>
      <c r="AB53" s="17"/>
    </row>
    <row r="54" spans="16:28" ht="25.8" x14ac:dyDescent="0.5">
      <c r="P54" s="17"/>
      <c r="Q54" s="17"/>
      <c r="R54" s="17"/>
      <c r="S54" s="17"/>
      <c r="T54" s="17"/>
      <c r="U54" s="17"/>
      <c r="V54" s="17"/>
      <c r="W54" s="17"/>
      <c r="X54" s="17"/>
      <c r="Y54" s="17"/>
      <c r="Z54" s="17"/>
      <c r="AA54" s="17"/>
      <c r="AB54" s="17"/>
    </row>
    <row r="55" spans="16:28" ht="25.8" x14ac:dyDescent="0.5">
      <c r="P55" s="17"/>
      <c r="Q55" s="17"/>
      <c r="R55" s="17"/>
      <c r="S55" s="17"/>
      <c r="T55" s="17"/>
      <c r="U55" s="17"/>
      <c r="V55" s="17"/>
      <c r="W55" s="17"/>
      <c r="X55" s="17"/>
      <c r="Y55" s="17"/>
      <c r="Z55" s="17"/>
      <c r="AA55" s="17"/>
      <c r="AB55" s="17"/>
    </row>
    <row r="56" spans="16:28" ht="25.8" x14ac:dyDescent="0.5">
      <c r="P56" s="17"/>
      <c r="Q56" s="9"/>
      <c r="R56" s="9"/>
      <c r="S56" s="9"/>
      <c r="T56" s="17"/>
      <c r="U56" s="17"/>
      <c r="V56" s="17"/>
      <c r="W56" s="17"/>
      <c r="X56" s="17"/>
      <c r="Y56" s="17"/>
      <c r="Z56" s="17"/>
      <c r="AA56" s="17"/>
      <c r="AB56" s="17"/>
    </row>
    <row r="57" spans="16:28" ht="25.8" x14ac:dyDescent="0.5">
      <c r="P57" s="17"/>
      <c r="Q57" s="9"/>
      <c r="R57" s="18"/>
      <c r="S57" s="9"/>
      <c r="T57" s="17"/>
      <c r="U57" s="17"/>
      <c r="V57" s="17"/>
      <c r="W57" s="17"/>
      <c r="X57" s="17"/>
      <c r="Y57" s="17"/>
      <c r="Z57" s="17"/>
      <c r="AA57" s="17"/>
      <c r="AB57" s="17"/>
    </row>
    <row r="58" spans="16:28" ht="25.8" x14ac:dyDescent="0.5">
      <c r="P58" s="17"/>
      <c r="Q58" s="9"/>
      <c r="R58" s="18"/>
      <c r="S58" s="9"/>
      <c r="T58" s="17"/>
      <c r="U58" s="17"/>
      <c r="V58" s="17"/>
      <c r="W58" s="17"/>
      <c r="X58" s="17"/>
      <c r="Y58" s="17"/>
      <c r="Z58" s="17"/>
      <c r="AA58" s="17"/>
      <c r="AB58" s="17"/>
    </row>
    <row r="59" spans="16:28" ht="25.8" x14ac:dyDescent="0.5">
      <c r="P59" s="17"/>
      <c r="Q59" s="17"/>
      <c r="R59" s="17"/>
      <c r="S59" s="17"/>
      <c r="T59" s="17"/>
      <c r="U59" s="17"/>
      <c r="V59" s="17"/>
      <c r="W59" s="17"/>
      <c r="X59" s="17"/>
      <c r="Y59" s="17"/>
      <c r="Z59" s="17"/>
      <c r="AA59" s="17"/>
      <c r="AB59" s="17"/>
    </row>
    <row r="60" spans="16:28" ht="25.8" x14ac:dyDescent="0.5">
      <c r="P60" s="17"/>
      <c r="Q60" s="17"/>
      <c r="R60" s="17"/>
      <c r="S60" s="17"/>
      <c r="T60" s="17"/>
      <c r="U60" s="17"/>
      <c r="V60" s="17"/>
      <c r="W60" s="17"/>
      <c r="X60" s="17"/>
      <c r="Y60" s="17"/>
      <c r="Z60" s="17"/>
      <c r="AA60" s="17"/>
      <c r="AB60" s="17"/>
    </row>
    <row r="61" spans="16:28" ht="25.8" x14ac:dyDescent="0.5">
      <c r="P61" s="17"/>
      <c r="Q61" s="17"/>
      <c r="R61" s="17"/>
      <c r="S61" s="17"/>
      <c r="T61" s="17"/>
      <c r="U61" s="17"/>
      <c r="V61" s="17"/>
      <c r="W61" s="17"/>
      <c r="X61" s="17"/>
      <c r="Y61" s="17"/>
      <c r="Z61" s="17"/>
      <c r="AA61" s="17"/>
      <c r="AB61" s="17"/>
    </row>
    <row r="62" spans="16:28" ht="25.8" x14ac:dyDescent="0.5">
      <c r="P62" s="17"/>
      <c r="Q62" s="17"/>
      <c r="R62" s="17"/>
      <c r="S62" s="17"/>
      <c r="T62" s="17"/>
      <c r="U62" s="17"/>
      <c r="V62" s="17"/>
      <c r="W62" s="17"/>
      <c r="X62" s="17"/>
      <c r="Y62" s="17"/>
      <c r="Z62" s="17"/>
      <c r="AA62" s="17"/>
      <c r="AB62" s="17"/>
    </row>
    <row r="67" spans="16:22" x14ac:dyDescent="0.3">
      <c r="P67" s="14"/>
    </row>
    <row r="68" spans="16:22" x14ac:dyDescent="0.3">
      <c r="P68" s="14"/>
    </row>
    <row r="69" spans="16:22" x14ac:dyDescent="0.3">
      <c r="P69" s="14"/>
    </row>
    <row r="73" spans="16:22" x14ac:dyDescent="0.3">
      <c r="Q73" s="19"/>
      <c r="R73" s="19"/>
      <c r="S73" s="19"/>
      <c r="T73" s="19"/>
      <c r="U73" s="19"/>
      <c r="V73" s="19"/>
    </row>
    <row r="74" spans="16:22" x14ac:dyDescent="0.3">
      <c r="Q74" s="19"/>
      <c r="R74" s="19"/>
      <c r="S74" s="19"/>
      <c r="T74" s="19"/>
      <c r="U74" s="19"/>
      <c r="V74" s="19"/>
    </row>
    <row r="79" spans="16:22" x14ac:dyDescent="0.3">
      <c r="Q79" s="19"/>
      <c r="R79" s="19"/>
      <c r="S79" s="19"/>
      <c r="T79" s="19"/>
      <c r="U79" s="19"/>
      <c r="V79" s="19"/>
    </row>
    <row r="80" spans="16:22" x14ac:dyDescent="0.3">
      <c r="Q80" s="19"/>
      <c r="R80" s="19"/>
      <c r="S80" s="19"/>
      <c r="T80" s="19"/>
      <c r="U80" s="19"/>
      <c r="V80" s="19"/>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8EE1-7E32-4491-893B-8635EFD812CC}">
  <dimension ref="A1:K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12"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23" width="16.44140625" style="3" customWidth="1"/>
    <col min="24" max="16384" width="9.109375" style="3"/>
  </cols>
  <sheetData>
    <row r="1" spans="1:9" x14ac:dyDescent="0.3">
      <c r="A1" s="3" t="s">
        <v>48</v>
      </c>
    </row>
    <row r="13" spans="1:9" ht="31.8" x14ac:dyDescent="0.5">
      <c r="I13" s="83"/>
    </row>
    <row r="18" spans="5:11" ht="27.75" customHeight="1" thickBot="1" x14ac:dyDescent="0.35"/>
    <row r="19" spans="5:11" ht="30" customHeight="1" thickBot="1" x14ac:dyDescent="0.35">
      <c r="E19" s="84" t="s">
        <v>49</v>
      </c>
      <c r="F19" s="84" t="s">
        <v>50</v>
      </c>
      <c r="I19" s="85" t="s">
        <v>51</v>
      </c>
      <c r="J19" s="86" t="s">
        <v>52</v>
      </c>
      <c r="K19" s="86" t="s">
        <v>53</v>
      </c>
    </row>
    <row r="20" spans="5:11" ht="27" customHeight="1" thickBot="1" x14ac:dyDescent="0.35">
      <c r="E20" s="87">
        <v>10</v>
      </c>
      <c r="F20" s="87">
        <v>120</v>
      </c>
      <c r="I20" s="88" t="s">
        <v>52</v>
      </c>
      <c r="J20" s="88">
        <v>1</v>
      </c>
      <c r="K20" s="88"/>
    </row>
    <row r="21" spans="5:11" ht="24.6" thickBot="1" x14ac:dyDescent="0.35">
      <c r="E21" s="87">
        <v>14</v>
      </c>
      <c r="F21" s="87">
        <v>130</v>
      </c>
      <c r="I21" s="88" t="s">
        <v>53</v>
      </c>
      <c r="J21" s="89">
        <v>0.8899225668230345</v>
      </c>
      <c r="K21" s="88">
        <v>1</v>
      </c>
    </row>
    <row r="22" spans="5:11" ht="22.5" customHeight="1" x14ac:dyDescent="0.3">
      <c r="E22" s="87">
        <v>16</v>
      </c>
      <c r="F22" s="87">
        <v>170</v>
      </c>
    </row>
    <row r="23" spans="5:11" ht="23.25" customHeight="1" x14ac:dyDescent="0.3">
      <c r="E23" s="87">
        <v>12</v>
      </c>
      <c r="F23" s="87">
        <v>150</v>
      </c>
    </row>
    <row r="24" spans="5:11" ht="25.2" customHeight="1" x14ac:dyDescent="0.3">
      <c r="E24" s="87">
        <v>20</v>
      </c>
      <c r="F24" s="87">
        <v>200</v>
      </c>
    </row>
    <row r="25" spans="5:11" ht="25.95" customHeight="1" x14ac:dyDescent="0.3">
      <c r="E25" s="87">
        <v>18</v>
      </c>
      <c r="F25" s="87">
        <v>180</v>
      </c>
    </row>
    <row r="26" spans="5:11" ht="21" customHeight="1" x14ac:dyDescent="0.3">
      <c r="E26" s="87">
        <v>16</v>
      </c>
      <c r="F26" s="87">
        <v>190</v>
      </c>
    </row>
    <row r="27" spans="5:11" ht="24" customHeight="1" x14ac:dyDescent="0.3">
      <c r="E27" s="87">
        <v>14</v>
      </c>
      <c r="F27" s="87">
        <v>150</v>
      </c>
    </row>
    <row r="28" spans="5:11" ht="25.2" customHeight="1" x14ac:dyDescent="0.3">
      <c r="E28" s="87">
        <v>16</v>
      </c>
      <c r="F28" s="87">
        <v>160</v>
      </c>
    </row>
    <row r="29" spans="5:11" ht="23.25" customHeight="1" x14ac:dyDescent="0.3">
      <c r="E29" s="87">
        <v>18</v>
      </c>
      <c r="F29" s="87">
        <v>200</v>
      </c>
    </row>
    <row r="30" spans="5:11" ht="24" customHeight="1" x14ac:dyDescent="0.3"/>
    <row r="31" spans="5:11" ht="27.75" customHeight="1" x14ac:dyDescent="0.3"/>
    <row r="32" spans="5:11"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90"/>
      <c r="D50" s="90"/>
      <c r="E50" s="90"/>
    </row>
    <row r="51" spans="3:8" x14ac:dyDescent="0.3">
      <c r="C51" s="90"/>
      <c r="D51" s="90"/>
      <c r="E51" s="90"/>
      <c r="F51" s="90"/>
      <c r="G51" s="90"/>
      <c r="H51" s="90"/>
    </row>
    <row r="52" spans="3:8" x14ac:dyDescent="0.3">
      <c r="C52" s="90"/>
      <c r="D52" s="90"/>
      <c r="E52" s="90"/>
      <c r="F52" s="90"/>
      <c r="G52" s="90"/>
      <c r="H52" s="90"/>
    </row>
    <row r="53" spans="3:8" x14ac:dyDescent="0.3">
      <c r="C53" s="90"/>
      <c r="D53" s="90"/>
      <c r="E53" s="90"/>
      <c r="F53" s="90"/>
      <c r="G53" s="90"/>
      <c r="H53" s="90"/>
    </row>
    <row r="65" spans="3:8" ht="15" customHeight="1" x14ac:dyDescent="0.3"/>
    <row r="66" spans="3:8" ht="15" customHeight="1" x14ac:dyDescent="0.3"/>
    <row r="70" spans="3:8" x14ac:dyDescent="0.3">
      <c r="C70" s="90"/>
      <c r="D70" s="90"/>
      <c r="E70" s="90"/>
      <c r="F70" s="90"/>
      <c r="G70" s="90"/>
      <c r="H70" s="9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805E-8CAA-413A-AC98-1C933A36FC04}">
  <dimension ref="A1:I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23" width="16.44140625" style="3" customWidth="1"/>
    <col min="24" max="16384" width="9.109375" style="3"/>
  </cols>
  <sheetData>
    <row r="1" spans="1:9" x14ac:dyDescent="0.3">
      <c r="A1" s="3" t="s">
        <v>48</v>
      </c>
    </row>
    <row r="13" spans="1:9" ht="31.8" x14ac:dyDescent="0.5">
      <c r="I13" s="83"/>
    </row>
    <row r="18" spans="5:6" ht="27.75" customHeight="1" x14ac:dyDescent="0.3"/>
    <row r="19" spans="5:6" ht="30" customHeight="1" x14ac:dyDescent="0.3">
      <c r="E19" s="84" t="s">
        <v>49</v>
      </c>
      <c r="F19" s="84" t="s">
        <v>50</v>
      </c>
    </row>
    <row r="20" spans="5:6" ht="27" customHeight="1" x14ac:dyDescent="0.3">
      <c r="E20" s="87">
        <v>10</v>
      </c>
      <c r="F20" s="87">
        <v>120</v>
      </c>
    </row>
    <row r="21" spans="5:6" ht="24" x14ac:dyDescent="0.3">
      <c r="E21" s="87">
        <v>14</v>
      </c>
      <c r="F21" s="87">
        <v>130</v>
      </c>
    </row>
    <row r="22" spans="5:6" ht="22.5" customHeight="1" x14ac:dyDescent="0.3">
      <c r="E22" s="87">
        <v>16</v>
      </c>
      <c r="F22" s="87">
        <v>170</v>
      </c>
    </row>
    <row r="23" spans="5:6" ht="23.25" customHeight="1" x14ac:dyDescent="0.3">
      <c r="E23" s="87">
        <v>12</v>
      </c>
      <c r="F23" s="87">
        <v>150</v>
      </c>
    </row>
    <row r="24" spans="5:6" ht="25.2" customHeight="1" x14ac:dyDescent="0.3">
      <c r="E24" s="87">
        <v>20</v>
      </c>
      <c r="F24" s="87">
        <v>200</v>
      </c>
    </row>
    <row r="25" spans="5:6" ht="25.95" customHeight="1" x14ac:dyDescent="0.3">
      <c r="E25" s="87">
        <v>18</v>
      </c>
      <c r="F25" s="87">
        <v>180</v>
      </c>
    </row>
    <row r="26" spans="5:6" ht="21" customHeight="1" x14ac:dyDescent="0.3">
      <c r="E26" s="87">
        <v>16</v>
      </c>
      <c r="F26" s="87">
        <v>190</v>
      </c>
    </row>
    <row r="27" spans="5:6" ht="24" customHeight="1" x14ac:dyDescent="0.3">
      <c r="E27" s="87">
        <v>14</v>
      </c>
      <c r="F27" s="87">
        <v>150</v>
      </c>
    </row>
    <row r="28" spans="5:6" ht="25.2" customHeight="1" x14ac:dyDescent="0.3">
      <c r="E28" s="87">
        <v>16</v>
      </c>
      <c r="F28" s="87">
        <v>160</v>
      </c>
    </row>
    <row r="29" spans="5:6" ht="23.25" customHeight="1" x14ac:dyDescent="0.3">
      <c r="E29" s="87">
        <v>18</v>
      </c>
      <c r="F29" s="87">
        <v>200</v>
      </c>
    </row>
    <row r="30" spans="5:6" ht="24" customHeight="1" x14ac:dyDescent="0.3"/>
    <row r="31" spans="5:6" ht="27.75" customHeight="1" x14ac:dyDescent="0.3"/>
    <row r="32" spans="5:6"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90"/>
      <c r="D50" s="90"/>
      <c r="E50" s="90"/>
    </row>
    <row r="51" spans="3:8" x14ac:dyDescent="0.3">
      <c r="C51" s="90"/>
      <c r="D51" s="90"/>
      <c r="E51" s="90"/>
      <c r="F51" s="90"/>
      <c r="G51" s="90"/>
      <c r="H51" s="90"/>
    </row>
    <row r="52" spans="3:8" x14ac:dyDescent="0.3">
      <c r="C52" s="90"/>
      <c r="D52" s="90"/>
      <c r="E52" s="90"/>
      <c r="F52" s="90"/>
      <c r="G52" s="90"/>
      <c r="H52" s="90"/>
    </row>
    <row r="53" spans="3:8" x14ac:dyDescent="0.3">
      <c r="C53" s="90"/>
      <c r="D53" s="90"/>
      <c r="E53" s="90"/>
      <c r="F53" s="90"/>
      <c r="G53" s="90"/>
      <c r="H53" s="90"/>
    </row>
    <row r="65" spans="3:8" ht="15" customHeight="1" x14ac:dyDescent="0.3"/>
    <row r="66" spans="3:8" ht="15" customHeight="1" x14ac:dyDescent="0.3"/>
    <row r="70" spans="3:8" x14ac:dyDescent="0.3">
      <c r="C70" s="90"/>
      <c r="D70" s="90"/>
      <c r="E70" s="90"/>
      <c r="F70" s="90"/>
      <c r="G70" s="90"/>
      <c r="H70" s="9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FirstPage</vt:lpstr>
      <vt:lpstr>Exam Content </vt:lpstr>
      <vt:lpstr>Single Channel</vt:lpstr>
      <vt:lpstr>Two Channel Problem 2</vt:lpstr>
      <vt:lpstr>Two Channel</vt:lpstr>
      <vt:lpstr>CheckProblem 10 </vt:lpstr>
      <vt:lpstr>Problem 10</vt:lpstr>
      <vt:lpstr>CheckProblem 9 </vt:lpstr>
      <vt:lpstr>Problem 9</vt:lpstr>
      <vt:lpstr>CheckProblem 8 </vt:lpstr>
      <vt:lpstr>Problem 8</vt:lpstr>
      <vt:lpstr>CheckProblem 7 </vt:lpstr>
      <vt:lpstr>Problem 7</vt:lpstr>
      <vt:lpstr>CheckProblem 6 </vt:lpstr>
      <vt:lpstr>Problem 6</vt:lpstr>
      <vt:lpstr>CheckProblem 5 </vt:lpstr>
      <vt:lpstr>Problem 5</vt:lpstr>
      <vt:lpstr>Problem 1</vt:lpstr>
      <vt:lpstr>1 channel Problem 2</vt:lpstr>
      <vt:lpstr>1 channel</vt:lpstr>
      <vt:lpstr>Check Problem 1</vt:lpstr>
      <vt:lpstr>Check Problem 2</vt:lpstr>
      <vt:lpstr>Problem 2</vt:lpstr>
      <vt:lpstr>Problem 4 (2)</vt:lpstr>
      <vt:lpstr> Problem 3 </vt:lpstr>
      <vt:lpstr>Check Problem 3</vt:lpstr>
      <vt:lpstr>Problem 5 (2)</vt:lpstr>
      <vt:lpstr> Problem 4</vt:lpstr>
      <vt:lpstr>Check Problem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2019-10-21T17:48:27Z</cp:lastPrinted>
  <dcterms:created xsi:type="dcterms:W3CDTF">2014-10-23T14:45:36Z</dcterms:created>
  <dcterms:modified xsi:type="dcterms:W3CDTF">2022-12-10T17:16:54Z</dcterms:modified>
</cp:coreProperties>
</file>