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harts/chart1.xml" ContentType="application/vnd.openxmlformats-officedocument.drawingml.chart+xml"/>
  <Override PartName="/xl/drawings/drawing38.xml" ContentType="application/vnd.openxmlformats-officedocument.drawing+xml"/>
  <Override PartName="/xl/charts/chart2.xml" ContentType="application/vnd.openxmlformats-officedocument.drawingml.chart+xml"/>
  <Override PartName="/xl/drawings/drawing39.xml" ContentType="application/vnd.openxmlformats-officedocument.drawing+xml"/>
  <Override PartName="/xl/charts/chart3.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4.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24226"/>
  <mc:AlternateContent xmlns:mc="http://schemas.openxmlformats.org/markup-compatibility/2006">
    <mc:Choice Requires="x15">
      <x15ac:absPath xmlns:x15ac="http://schemas.microsoft.com/office/spreadsheetml/2010/11/ac" url="C:\Users\dpodobas\Documents\"/>
    </mc:Choice>
  </mc:AlternateContent>
  <xr:revisionPtr revIDLastSave="0" documentId="8_{75E39E51-40BB-43D5-98C5-63A92DE21CAD}" xr6:coauthVersionLast="47" xr6:coauthVersionMax="47" xr10:uidLastSave="{00000000-0000-0000-0000-000000000000}"/>
  <bookViews>
    <workbookView showSheetTabs="0" xWindow="-120" yWindow="-120" windowWidth="29040" windowHeight="15840" firstSheet="5" activeTab="5" xr2:uid="{00000000-000D-0000-FFFF-FFFF00000000}"/>
  </bookViews>
  <sheets>
    <sheet name="CWL2 " sheetId="86" r:id="rId1"/>
    <sheet name="CSP2 " sheetId="84" r:id="rId2"/>
    <sheet name="Forcasting Sample Probl (2)" sheetId="108" r:id="rId3"/>
    <sheet name="Forecasting Problem 4" sheetId="109" r:id="rId4"/>
    <sheet name="ChecForcasting Sample Problem 4" sheetId="105" r:id="rId5"/>
    <sheet name="FirstPage" sheetId="21" r:id="rId6"/>
    <sheet name="TypeContent " sheetId="69" r:id="rId7"/>
    <sheet name="PERTContent  " sheetId="73" r:id="rId8"/>
    <sheet name="WLContent " sheetId="72" r:id="rId9"/>
    <sheet name="CorContent" sheetId="101" r:id="rId10"/>
    <sheet name="SContent " sheetId="71" r:id="rId11"/>
    <sheet name="Content " sheetId="70" r:id="rId12"/>
    <sheet name="Trend Content" sheetId="96" r:id="rId13"/>
    <sheet name="Forecasting Content" sheetId="98" r:id="rId14"/>
    <sheet name="Regression Content" sheetId="95" r:id="rId15"/>
    <sheet name="Correlation Content" sheetId="8" r:id="rId16"/>
    <sheet name="TCostC" sheetId="67" r:id="rId17"/>
    <sheet name="CWL3" sheetId="92" r:id="rId18"/>
    <sheet name="CWL4" sheetId="94" r:id="rId19"/>
    <sheet name="WL4" sheetId="93" r:id="rId20"/>
    <sheet name="WL3" sheetId="91" r:id="rId21"/>
    <sheet name="WL1" sheetId="62" r:id="rId22"/>
    <sheet name="WL2" sheetId="68" r:id="rId23"/>
    <sheet name="CCOR2" sheetId="103" r:id="rId24"/>
    <sheet name="CCOR1" sheetId="100" r:id="rId25"/>
    <sheet name="CF5 " sheetId="78" r:id="rId26"/>
    <sheet name="COR2" sheetId="102" r:id="rId27"/>
    <sheet name="COR1" sheetId="99" r:id="rId28"/>
    <sheet name="F5" sheetId="49" r:id="rId29"/>
    <sheet name="CT1" sheetId="97" r:id="rId30"/>
    <sheet name="T1" sheetId="48" r:id="rId31"/>
    <sheet name="9.1" sheetId="50" r:id="rId32"/>
    <sheet name="CSP1 " sheetId="83" r:id="rId33"/>
    <sheet name="SP1" sheetId="44" r:id="rId34"/>
    <sheet name="CR2 " sheetId="80" r:id="rId35"/>
    <sheet name="R2" sheetId="43" r:id="rId36"/>
    <sheet name="CR1" sheetId="76" r:id="rId37"/>
    <sheet name="R1" sheetId="39" r:id="rId38"/>
    <sheet name="CF2 " sheetId="75" r:id="rId39"/>
    <sheet name="F2" sheetId="38" r:id="rId40"/>
    <sheet name="CF1 " sheetId="74" r:id="rId41"/>
    <sheet name="Check Index 1 " sheetId="107" r:id="rId42"/>
    <sheet name="Index 1" sheetId="106" r:id="rId43"/>
    <sheet name="F1" sheetId="55" r:id="rId44"/>
    <sheet name="CF8 " sheetId="81" r:id="rId45"/>
    <sheet name="SP2" sheetId="53" r:id="rId46"/>
    <sheet name="14" sheetId="58" r:id="rId47"/>
    <sheet name="15" sheetId="59" r:id="rId48"/>
    <sheet name="Gantt1" sheetId="90" r:id="rId49"/>
    <sheet name="PERT1 " sheetId="89" r:id="rId50"/>
    <sheet name="CPERT1" sheetId="64" r:id="rId51"/>
    <sheet name="CM1 " sheetId="79" r:id="rId52"/>
    <sheet name="M1" sheetId="65" r:id="rId53"/>
    <sheet name="Index Content" sheetId="110" r:id="rId54"/>
    <sheet name="Markov Content" sheetId="104" r:id="rId55"/>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5" i="75" l="1"/>
  <c r="S36" i="75" s="1"/>
  <c r="S37" i="75" s="1"/>
  <c r="S38" i="75" s="1"/>
  <c r="S39" i="75" s="1"/>
  <c r="S40" i="75" s="1"/>
  <c r="S41" i="75" s="1"/>
  <c r="S42" i="75" s="1"/>
  <c r="S43" i="75" s="1"/>
  <c r="S34" i="75"/>
  <c r="Q21" i="74"/>
  <c r="Q22" i="74"/>
  <c r="I21" i="107" l="1"/>
  <c r="J53" i="105"/>
  <c r="J35" i="105"/>
  <c r="W44" i="79" l="1"/>
  <c r="W43" i="79"/>
  <c r="W42" i="79"/>
  <c r="W26" i="79"/>
  <c r="W25" i="79"/>
  <c r="W24" i="79"/>
  <c r="W47" i="79" l="1"/>
  <c r="W29" i="79"/>
  <c r="D28" i="44" l="1"/>
  <c r="D65" i="100" l="1"/>
  <c r="AB30" i="94" l="1"/>
  <c r="AE30" i="94"/>
  <c r="AA31" i="92" l="1"/>
  <c r="AA26" i="94" l="1"/>
  <c r="AA36" i="92"/>
  <c r="T50" i="90" l="1"/>
  <c r="T49" i="90"/>
  <c r="T48" i="90"/>
  <c r="T45" i="90"/>
  <c r="T41" i="90"/>
  <c r="W39" i="64" l="1"/>
  <c r="R88" i="64" l="1"/>
  <c r="G33" i="84" l="1"/>
  <c r="U25" i="75" l="1"/>
  <c r="O28" i="76"/>
  <c r="J33" i="74"/>
  <c r="R94" i="64"/>
  <c r="R81" i="64"/>
  <c r="R75" i="64"/>
  <c r="R66" i="64"/>
  <c r="T50" i="89"/>
  <c r="T49" i="89"/>
  <c r="T48" i="89"/>
  <c r="T45" i="89"/>
  <c r="T41" i="89"/>
  <c r="U36" i="64" l="1"/>
  <c r="U40" i="64"/>
  <c r="U43" i="64"/>
  <c r="U44" i="64"/>
  <c r="U45" i="64"/>
  <c r="U48" i="64" l="1"/>
  <c r="V23" i="67"/>
  <c r="J22" i="74"/>
  <c r="O47" i="84" l="1"/>
  <c r="I32" i="84"/>
  <c r="I31" i="84"/>
  <c r="I30" i="84"/>
  <c r="I29" i="84"/>
  <c r="I28" i="84"/>
  <c r="I27" i="84"/>
  <c r="I26" i="84"/>
  <c r="M23" i="84"/>
  <c r="N21" i="84" s="1"/>
  <c r="O19" i="84"/>
  <c r="H48" i="83"/>
  <c r="H53" i="83" s="1"/>
  <c r="G28" i="83"/>
  <c r="H26" i="83" s="1"/>
  <c r="K45" i="81"/>
  <c r="K44" i="81"/>
  <c r="B50" i="80"/>
  <c r="Q44" i="79"/>
  <c r="Q43" i="79"/>
  <c r="Q42" i="79"/>
  <c r="I62" i="78"/>
  <c r="J62" i="78" s="1"/>
  <c r="I61" i="78"/>
  <c r="J61" i="78" s="1"/>
  <c r="I60" i="78"/>
  <c r="J60" i="78" s="1"/>
  <c r="I59" i="78"/>
  <c r="J59" i="78" s="1"/>
  <c r="I58" i="78"/>
  <c r="J58" i="78" s="1"/>
  <c r="I57" i="78"/>
  <c r="J57" i="78" s="1"/>
  <c r="I43" i="78"/>
  <c r="J43" i="78" s="1"/>
  <c r="I42" i="78"/>
  <c r="J42" i="78" s="1"/>
  <c r="I41" i="78"/>
  <c r="J41" i="78" s="1"/>
  <c r="I40" i="78"/>
  <c r="J40" i="78" s="1"/>
  <c r="I39" i="78"/>
  <c r="J39" i="78" s="1"/>
  <c r="I38" i="78"/>
  <c r="J38" i="78" s="1"/>
  <c r="Q47" i="79" l="1"/>
  <c r="H23" i="83"/>
  <c r="N16" i="84"/>
  <c r="O16" i="84" s="1"/>
  <c r="H27" i="83"/>
  <c r="N19" i="84"/>
  <c r="H22" i="83"/>
  <c r="H25" i="83"/>
  <c r="N17" i="84"/>
  <c r="N20" i="84"/>
  <c r="H24" i="83"/>
  <c r="I33" i="84"/>
  <c r="J44" i="78"/>
  <c r="D46" i="78" s="1"/>
  <c r="N18" i="84"/>
  <c r="N22" i="84"/>
  <c r="J63" i="78"/>
  <c r="D65" i="78" s="1"/>
  <c r="V33" i="67"/>
  <c r="N23" i="84" l="1"/>
  <c r="O17" i="84"/>
  <c r="H28" i="83"/>
  <c r="I22" i="83" s="1"/>
  <c r="I23" i="83" s="1"/>
  <c r="I24" i="83" s="1"/>
  <c r="I25" i="83" s="1"/>
  <c r="I26" i="83" s="1"/>
  <c r="I27" i="83" s="1"/>
  <c r="Q88" i="64" l="1"/>
  <c r="J82" i="64"/>
  <c r="J69" i="64" l="1"/>
  <c r="J76" i="64" s="1"/>
  <c r="M23" i="53" l="1"/>
  <c r="O47" i="53"/>
  <c r="I32" i="53"/>
  <c r="I31" i="53"/>
  <c r="I30" i="53"/>
  <c r="I29" i="53"/>
  <c r="I28" i="53"/>
  <c r="I27" i="53"/>
  <c r="I26" i="53" l="1"/>
  <c r="I33" i="53" s="1"/>
  <c r="N23" i="53" l="1"/>
  <c r="I62" i="49"/>
  <c r="J62" i="49" s="1"/>
  <c r="I61" i="49"/>
  <c r="J61" i="49" s="1"/>
  <c r="I60" i="49"/>
  <c r="J60" i="49" s="1"/>
  <c r="I59" i="49"/>
  <c r="J59" i="49" s="1"/>
  <c r="I58" i="49"/>
  <c r="J58" i="49" s="1"/>
  <c r="I57" i="49"/>
  <c r="J57" i="49" s="1"/>
  <c r="J63" i="49" l="1"/>
  <c r="D65" i="49" s="1"/>
  <c r="E28" i="44" l="1"/>
</calcChain>
</file>

<file path=xl/sharedStrings.xml><?xml version="1.0" encoding="utf-8"?>
<sst xmlns="http://schemas.openxmlformats.org/spreadsheetml/2006/main" count="414" uniqueCount="125">
  <si>
    <t xml:space="preserve">                                                                                                                                                                                                                                                                             </t>
  </si>
  <si>
    <t>Month</t>
  </si>
  <si>
    <t>Sales</t>
  </si>
  <si>
    <t>Quarter</t>
  </si>
  <si>
    <t>Number of Breakdowns</t>
  </si>
  <si>
    <t>Frequency of Breakdowns</t>
  </si>
  <si>
    <t>Y</t>
  </si>
  <si>
    <t>Relative Probability</t>
  </si>
  <si>
    <t>Cumulative Probability</t>
  </si>
  <si>
    <t>RN Interval</t>
  </si>
  <si>
    <t>Day</t>
  </si>
  <si>
    <t>Random Numbers</t>
  </si>
  <si>
    <t>Projected Breakdowns</t>
  </si>
  <si>
    <t>Weight</t>
  </si>
  <si>
    <t>Forecast</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</si>
  <si>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</si>
  <si>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</si>
  <si>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</si>
  <si>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</si>
  <si>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</si>
  <si>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</si>
  <si>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</si>
  <si>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</si>
  <si>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</si>
  <si>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</si>
  <si>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</si>
  <si>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</si>
  <si>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</si>
  <si>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</si>
  <si>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</si>
  <si>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</si>
  <si>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</si>
  <si>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</si>
  <si>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</si>
  <si>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</si>
  <si>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</si>
  <si>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</si>
  <si>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</si>
  <si>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</si>
  <si>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X Variable 1</t>
  </si>
  <si>
    <t>X Variable 2</t>
  </si>
  <si>
    <t>Option</t>
  </si>
  <si>
    <t>Technique 1</t>
  </si>
  <si>
    <t>Technique 2</t>
  </si>
  <si>
    <t>Actual Demand</t>
  </si>
  <si>
    <t>I e I</t>
  </si>
  <si>
    <t>Error (e)</t>
  </si>
  <si>
    <t>Error Analysis</t>
  </si>
  <si>
    <t>Sum</t>
  </si>
  <si>
    <t>MAD 1 =</t>
  </si>
  <si>
    <t>MAD 2 =</t>
  </si>
  <si>
    <t>Demand (x)</t>
  </si>
  <si>
    <t>P(x)</t>
  </si>
  <si>
    <t>RN</t>
  </si>
  <si>
    <t>Cumulative P(x)</t>
  </si>
  <si>
    <t>Ranges</t>
  </si>
  <si>
    <t>Demand</t>
  </si>
  <si>
    <t>Beginning Inventory</t>
  </si>
  <si>
    <t>Ending Inventory</t>
  </si>
  <si>
    <t>Reorder</t>
  </si>
  <si>
    <t>X Variable 3</t>
  </si>
  <si>
    <t>Cumulative</t>
  </si>
  <si>
    <t>01 to 12</t>
  </si>
  <si>
    <t>13 to 22</t>
  </si>
  <si>
    <t>23 to 40</t>
  </si>
  <si>
    <t>41 to 64</t>
  </si>
  <si>
    <t>65 to 80</t>
  </si>
  <si>
    <t>Hot Water Heaters Sales Per Week</t>
  </si>
  <si>
    <t># of weeks this number of heaters was sold</t>
  </si>
  <si>
    <t>81 to 94</t>
  </si>
  <si>
    <t>95 to 100</t>
  </si>
  <si>
    <t>Week</t>
  </si>
  <si>
    <t>Random Number</t>
  </si>
  <si>
    <t>Simulated Sales</t>
  </si>
  <si>
    <t># of weeks</t>
  </si>
  <si>
    <t>Moving Average</t>
  </si>
  <si>
    <t>Historical Weekly Sales</t>
  </si>
  <si>
    <t xml:space="preserve">    </t>
  </si>
  <si>
    <t>Activity</t>
  </si>
  <si>
    <t>A</t>
  </si>
  <si>
    <t>Most Probable (m)</t>
  </si>
  <si>
    <t>Pessimistic (b)</t>
  </si>
  <si>
    <t>B</t>
  </si>
  <si>
    <t>C</t>
  </si>
  <si>
    <t>D</t>
  </si>
  <si>
    <t>E</t>
  </si>
  <si>
    <t>G</t>
  </si>
  <si>
    <t>H</t>
  </si>
  <si>
    <t>I</t>
  </si>
  <si>
    <t>J</t>
  </si>
  <si>
    <t>Optimistic (a)</t>
  </si>
  <si>
    <t>Earliest Start (ES)</t>
  </si>
  <si>
    <t>Latest Start (LS)</t>
  </si>
  <si>
    <t>Earliest Finish  (EF)</t>
  </si>
  <si>
    <t>Latest Finish (LF)</t>
  </si>
  <si>
    <t>Slack (LS-ES)</t>
  </si>
  <si>
    <t>Critical Path</t>
  </si>
  <si>
    <t>Variance</t>
  </si>
  <si>
    <t>X</t>
  </si>
  <si>
    <t>Total Cost Calculations</t>
  </si>
  <si>
    <t>Cost of Waiting (Cw)</t>
  </si>
  <si>
    <t>L</t>
  </si>
  <si>
    <t>k</t>
  </si>
  <si>
    <t>Cost of Service per Channel</t>
  </si>
  <si>
    <t>Total Cost (TC)</t>
  </si>
  <si>
    <t>Single-channel</t>
  </si>
  <si>
    <t>Cost of Waiting     (Cw)</t>
  </si>
  <si>
    <t>Two-channel</t>
  </si>
  <si>
    <t>Relative Frequency</t>
  </si>
  <si>
    <t>X1</t>
  </si>
  <si>
    <t>X2</t>
  </si>
  <si>
    <t>X3</t>
  </si>
  <si>
    <t>Weeks</t>
  </si>
  <si>
    <t xml:space="preserve">      </t>
  </si>
  <si>
    <t>P4=</t>
  </si>
  <si>
    <t>y</t>
  </si>
  <si>
    <t>x</t>
  </si>
  <si>
    <t>Column 1</t>
  </si>
  <si>
    <t>Column 2</t>
  </si>
  <si>
    <t>Units</t>
  </si>
  <si>
    <t>Year</t>
  </si>
  <si>
    <t>a)</t>
  </si>
  <si>
    <t>`````````````````````````````````````````````````````````````````````````````````````````````````````````````````````</t>
  </si>
  <si>
    <t>Relative Frequency of Breakdowns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</si>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</sst>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164" formatCode="&quot;$&quot;#,##0.00"/>
    <numFmt numFmtId="165" formatCode="0.0"/>
    <numFmt numFmtId="166" formatCode="0.0000"/>
    <numFmt numFmtId="167" formatCode="#,##0.0000"/>
    <numFmt numFmtId="168" formatCode="0.000"/>
  </numFmts>
  <fonts count="75" x14ac:knownFonts="1">
    <font>
      <sz val="11"/>
      <color theme="1"/>
      <name val="Calibri"/>
      <family val="2"/>
      <scheme val="minor"/>
    </font>
    <font>
      <sz val="11"/>
      <color theme="2" tint="-9.9978637043366805E-2"/>
      <name val="Calibri"/>
      <family val="2"/>
      <scheme val="minor"/>
    </font>
    <font>
      <sz val="11"/>
      <color theme="2"/>
      <name val="Calibri"/>
      <family val="2"/>
      <scheme val="minor"/>
    </font>
    <font>
      <sz val="20"/>
      <color theme="1"/>
      <name val="Calibri"/>
      <family val="2"/>
      <scheme val="minor"/>
    </font>
    <font>
      <b/>
      <sz val="20"/>
      <color theme="1"/>
      <name val="Calibri"/>
      <family val="2"/>
      <scheme val="minor"/>
    </font>
    <font>
      <sz val="22"/>
      <color theme="1"/>
      <name val="Calibri"/>
      <family val="2"/>
      <scheme val="minor"/>
    </font>
    <font>
      <sz val="8"/>
      <color theme="1"/>
      <name val="Calibri"/>
      <family val="2"/>
      <scheme val="minor"/>
    </font>
    <font>
      <b/>
      <sz val="8"/>
      <color theme="2" tint="-9.9978637043366805E-2"/>
      <name val="Calibri"/>
      <family val="2"/>
      <scheme val="minor"/>
    </font>
    <font>
      <sz val="8"/>
      <color theme="2" tint="-9.9978637043366805E-2"/>
      <name val="Calibri"/>
      <family val="2"/>
      <scheme val="minor"/>
    </font>
    <font>
      <sz val="18"/>
      <color theme="1"/>
      <name val="Calibri"/>
      <family val="2"/>
      <scheme val="minor"/>
    </font>
    <font>
      <i/>
      <sz val="11"/>
      <color theme="1"/>
      <name val="Calibri"/>
      <family val="2"/>
      <scheme val="minor"/>
    </font>
    <font>
      <b/>
      <sz val="20"/>
      <color theme="1"/>
      <name val="Lucida Bright"/>
      <family val="1"/>
    </font>
    <font>
      <sz val="20"/>
      <color theme="1"/>
      <name val="Lucida Bright"/>
      <family val="1"/>
    </font>
    <font>
      <b/>
      <sz val="22"/>
      <color theme="1"/>
      <name val="Lucida Bright"/>
      <family val="1"/>
    </font>
    <font>
      <sz val="22"/>
      <color theme="1"/>
      <name val="Lucida Bright"/>
      <family val="1"/>
    </font>
    <font>
      <sz val="11"/>
      <color theme="1"/>
      <name val="Lucida Bright"/>
      <family val="1"/>
    </font>
    <font>
      <b/>
      <sz val="28"/>
      <color rgb="FFFFC000"/>
      <name val="Lucida Bright"/>
      <family val="1"/>
    </font>
    <font>
      <b/>
      <sz val="20"/>
      <color rgb="FFFFFF00"/>
      <name val="Lucida Bright"/>
      <family val="1"/>
    </font>
    <font>
      <sz val="18"/>
      <color theme="1"/>
      <name val="Lucida Bright"/>
      <family val="1"/>
    </font>
    <font>
      <b/>
      <sz val="36"/>
      <color rgb="FFFFFF00"/>
      <name val="Lucida Bright"/>
      <family val="1"/>
    </font>
    <font>
      <b/>
      <sz val="20"/>
      <color theme="3" tint="-0.499984740745262"/>
      <name val="Lucida Bright"/>
      <family val="1"/>
    </font>
    <font>
      <sz val="24"/>
      <color theme="1"/>
      <name val="Lucida Bright"/>
      <family val="1"/>
    </font>
    <font>
      <b/>
      <sz val="24"/>
      <color rgb="FFFF0000"/>
      <name val="Lucida Bright"/>
      <family val="1"/>
    </font>
    <font>
      <b/>
      <sz val="16"/>
      <color theme="3" tint="-0.499984740745262"/>
      <name val="Lucida Bright"/>
      <family val="1"/>
    </font>
    <font>
      <b/>
      <sz val="26"/>
      <color rgb="FFFFFF00"/>
      <name val="Lucida Bright"/>
      <family val="1"/>
    </font>
    <font>
      <b/>
      <sz val="18"/>
      <color theme="1"/>
      <name val="Lucida Bright"/>
      <family val="1"/>
    </font>
    <font>
      <b/>
      <sz val="18"/>
      <color rgb="FFFFFF00"/>
      <name val="Lucida Bright"/>
      <family val="1"/>
    </font>
    <font>
      <sz val="11"/>
      <color theme="2" tint="-0.249977111117893"/>
      <name val="Calibri"/>
      <family val="2"/>
      <scheme val="minor"/>
    </font>
    <font>
      <b/>
      <sz val="18"/>
      <color theme="1"/>
      <name val="Calibri"/>
      <family val="2"/>
      <scheme val="minor"/>
    </font>
    <font>
      <sz val="18"/>
      <color theme="2" tint="-9.9978637043366805E-2"/>
      <name val="Calibri"/>
      <family val="2"/>
      <scheme val="minor"/>
    </font>
    <font>
      <b/>
      <sz val="18"/>
      <color rgb="FFFFFF00"/>
      <name val="Calibri"/>
      <family val="2"/>
      <scheme val="minor"/>
    </font>
    <font>
      <b/>
      <sz val="22"/>
      <color rgb="FFC00000"/>
      <name val="Calibri"/>
      <family val="2"/>
      <scheme val="minor"/>
    </font>
    <font>
      <b/>
      <sz val="26"/>
      <color rgb="FFFFFF00"/>
      <name val="Calibri"/>
      <family val="2"/>
      <scheme val="minor"/>
    </font>
    <font>
      <sz val="18"/>
      <color rgb="FFFFFF00"/>
      <name val="Calibri"/>
      <family val="2"/>
      <scheme val="minor"/>
    </font>
    <font>
      <b/>
      <sz val="11"/>
      <color theme="1"/>
      <name val="Calibri"/>
      <family val="2"/>
      <scheme val="minor"/>
    </font>
    <font>
      <b/>
      <sz val="18"/>
      <color theme="3" tint="-0.249977111117893"/>
      <name val="Calibri"/>
      <family val="2"/>
      <scheme val="minor"/>
    </font>
    <font>
      <b/>
      <sz val="18"/>
      <color rgb="FFC00000"/>
      <name val="Calibri"/>
      <family val="2"/>
      <scheme val="minor"/>
    </font>
    <font>
      <sz val="20"/>
      <color theme="1"/>
      <name val="Calibri"/>
      <family val="2"/>
    </font>
    <font>
      <b/>
      <sz val="11"/>
      <color indexed="18"/>
      <name val="Calibri"/>
      <family val="2"/>
      <scheme val="minor"/>
    </font>
    <font>
      <i/>
      <sz val="18"/>
      <color theme="1"/>
      <name val="Calibri"/>
      <family val="2"/>
      <scheme val="minor"/>
    </font>
    <font>
      <b/>
      <sz val="20"/>
      <color rgb="FFFF0000"/>
      <name val="Lucida Bright"/>
      <family val="1"/>
    </font>
    <font>
      <b/>
      <sz val="22"/>
      <color rgb="FFFFC000"/>
      <name val="Calibri"/>
      <family val="2"/>
      <scheme val="minor"/>
    </font>
    <font>
      <b/>
      <sz val="20"/>
      <color rgb="FFFFC000"/>
      <name val="Calibri"/>
      <family val="2"/>
      <scheme val="minor"/>
    </font>
    <font>
      <b/>
      <sz val="20"/>
      <color theme="3" tint="-0.499984740745262"/>
      <name val="Calibri"/>
      <family val="2"/>
      <scheme val="minor"/>
    </font>
    <font>
      <b/>
      <sz val="24"/>
      <color rgb="FFC00000"/>
      <name val="Lucida Bright"/>
      <family val="1"/>
    </font>
    <font>
      <b/>
      <sz val="14"/>
      <color rgb="FFFFFF00"/>
      <name val="Calibri"/>
      <family val="2"/>
      <scheme val="minor"/>
    </font>
    <font>
      <b/>
      <sz val="14"/>
      <color rgb="FFFFC000"/>
      <name val="Calibri"/>
      <family val="2"/>
      <scheme val="minor"/>
    </font>
    <font>
      <sz val="11"/>
      <color rgb="FFFFFF00"/>
      <name val="Calibri"/>
      <family val="2"/>
      <scheme val="minor"/>
    </font>
    <font>
      <sz val="20"/>
      <color theme="3" tint="-0.499984740745262"/>
      <name val="Calibri"/>
      <family val="2"/>
      <scheme val="minor"/>
    </font>
    <font>
      <b/>
      <sz val="14"/>
      <color theme="1"/>
      <name val="Calibri"/>
      <family val="2"/>
      <scheme val="minor"/>
    </font>
    <font>
      <b/>
      <sz val="20"/>
      <color theme="6" tint="-0.499984740745262"/>
      <name val="Calibri"/>
      <family val="2"/>
      <scheme val="minor"/>
    </font>
    <font>
      <sz val="16"/>
      <color theme="1"/>
      <name val="Calibri"/>
      <family val="2"/>
      <scheme val="minor"/>
    </font>
    <font>
      <sz val="28"/>
      <color theme="1"/>
      <name val="Calibri"/>
      <family val="2"/>
      <scheme val="minor"/>
    </font>
    <font>
      <b/>
      <sz val="18"/>
      <color theme="3" tint="-0.499984740745262"/>
      <name val="Lucida Bright"/>
      <family val="1"/>
    </font>
    <font>
      <b/>
      <sz val="28"/>
      <color rgb="FFFFFF00"/>
      <name val="Lucida Bright"/>
      <family val="1"/>
    </font>
    <font>
      <b/>
      <sz val="28"/>
      <color theme="1"/>
      <name val="Lucida Bright"/>
      <family val="1"/>
    </font>
    <font>
      <sz val="24"/>
      <color theme="1"/>
      <name val="Calibri"/>
      <family val="2"/>
      <scheme val="minor"/>
    </font>
    <font>
      <b/>
      <sz val="18"/>
      <color rgb="FFFF0000"/>
      <name val="Calibri"/>
      <family val="2"/>
      <scheme val="minor"/>
    </font>
    <font>
      <sz val="11"/>
      <color theme="1"/>
      <name val="Calibri"/>
      <family val="2"/>
      <scheme val="minor"/>
    </font>
    <font>
      <sz val="48"/>
      <color theme="5" tint="-0.499984740745262"/>
      <name val="Calibri"/>
      <family val="2"/>
      <scheme val="minor"/>
    </font>
    <font>
      <sz val="11"/>
      <color theme="2" tint="-0.89999084444715716"/>
      <name val="Calibri"/>
      <family val="2"/>
      <scheme val="minor"/>
    </font>
    <font>
      <b/>
      <sz val="22"/>
      <color rgb="FFFFFF00"/>
      <name val="Lucida Bright"/>
      <family val="1"/>
    </font>
    <font>
      <b/>
      <sz val="22"/>
      <color rgb="FFFF0000"/>
      <name val="Lucida Bright"/>
      <family val="1"/>
    </font>
    <font>
      <b/>
      <sz val="24"/>
      <color rgb="FFFFFF00"/>
      <name val="Calibri"/>
      <family val="2"/>
      <scheme val="minor"/>
    </font>
    <font>
      <i/>
      <sz val="12"/>
      <color theme="1"/>
      <name val="Lucida Bright"/>
      <family val="1"/>
    </font>
    <font>
      <sz val="12"/>
      <color theme="1"/>
      <name val="Lucida Bright"/>
      <family val="1"/>
    </font>
    <font>
      <b/>
      <sz val="20"/>
      <color rgb="FFFFFF00"/>
      <name val="Calibri"/>
      <family val="2"/>
      <scheme val="minor"/>
    </font>
    <font>
      <b/>
      <sz val="24"/>
      <color theme="2" tint="-9.9978637043366805E-2"/>
      <name val="Lucida Bright"/>
      <family val="1"/>
    </font>
    <font>
      <b/>
      <sz val="24"/>
      <color rgb="FFFFFF00"/>
      <name val="Lucida Bright"/>
      <family val="1"/>
    </font>
    <font>
      <sz val="26"/>
      <color theme="1"/>
      <name val="Lucida Bright"/>
      <family val="1"/>
    </font>
    <font>
      <b/>
      <sz val="20"/>
      <color rgb="FFC00000"/>
      <name val="Calibri"/>
      <family val="2"/>
      <scheme val="minor"/>
    </font>
    <font>
      <b/>
      <sz val="24"/>
      <color rgb="FFC00000"/>
      <name val="Calibri"/>
      <family val="2"/>
      <scheme val="minor"/>
    </font>
    <font>
      <sz val="11"/>
      <color rgb="FFFF0000"/>
      <name val="Calibri"/>
      <family val="2"/>
      <scheme val="minor"/>
    </font>
    <font>
      <b/>
      <sz val="22"/>
      <color rgb="FFFFFF00"/>
      <name val="Calibri"/>
      <family val="2"/>
      <scheme val="minor"/>
    </font>
    <font>
      <sz val="26"/>
      <color theme="1"/>
      <name val="Calibri"/>
      <family val="2"/>
      <scheme val="minor"/>
    </font>
  </fonts>
  <fills count="2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6" tint="0.79998168889431442"/>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tint="-9.9948118533890809E-2"/>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5999938962981048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auto="1"/>
      </left>
      <right style="thin">
        <color auto="1"/>
      </right>
      <top style="thin">
        <color auto="1"/>
      </top>
      <bottom/>
      <diagonal/>
    </border>
    <border>
      <left/>
      <right/>
      <top/>
      <bottom style="medium">
        <color indexed="64"/>
      </bottom>
      <diagonal/>
    </border>
    <border>
      <left/>
      <right/>
      <top style="medium">
        <color indexed="64"/>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331">
    <xf numFmtId="0" fontId="0" fillId="0" borderId="0" xfId="0"/>
    <xf numFmtId="0" fontId="0" fillId="4" borderId="0" xfId="0" applyFill="1"/>
    <xf numFmtId="0" fontId="1" fillId="2" borderId="0" xfId="0" applyFont="1" applyFill="1" applyProtection="1">
      <protection locked="0"/>
    </xf>
    <xf numFmtId="0" fontId="0" fillId="2" borderId="0" xfId="0" applyFill="1" applyProtection="1">
      <protection locked="0"/>
    </xf>
    <xf numFmtId="0" fontId="2" fillId="2" borderId="0" xfId="0" applyFont="1" applyFill="1" applyProtection="1">
      <protection locked="0"/>
    </xf>
    <xf numFmtId="0" fontId="3" fillId="2" borderId="1" xfId="0" applyFont="1" applyFill="1" applyBorder="1" applyAlignment="1" applyProtection="1">
      <alignment horizontal="center" vertical="center"/>
      <protection locked="0"/>
    </xf>
    <xf numFmtId="0" fontId="3" fillId="2" borderId="0" xfId="0" applyFont="1" applyFill="1" applyAlignment="1" applyProtection="1">
      <alignment horizontal="center"/>
      <protection locked="0"/>
    </xf>
    <xf numFmtId="0" fontId="6" fillId="2" borderId="0" xfId="0" applyFont="1" applyFill="1" applyProtection="1">
      <protection locked="0"/>
    </xf>
    <xf numFmtId="0" fontId="7"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protection locked="0"/>
    </xf>
    <xf numFmtId="0" fontId="0" fillId="0" borderId="12" xfId="0" applyBorder="1"/>
    <xf numFmtId="0" fontId="10" fillId="0" borderId="13" xfId="0" applyFont="1" applyBorder="1" applyAlignment="1">
      <alignment horizontal="center"/>
    </xf>
    <xf numFmtId="0" fontId="10" fillId="0" borderId="13" xfId="0" applyFont="1" applyBorder="1" applyAlignment="1">
      <alignment horizontal="centerContinuous"/>
    </xf>
    <xf numFmtId="0" fontId="5" fillId="2" borderId="0" xfId="0" applyFont="1" applyFill="1" applyAlignment="1" applyProtection="1">
      <alignment horizontal="right" vertical="center"/>
      <protection locked="0"/>
    </xf>
    <xf numFmtId="0" fontId="11" fillId="3"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5" fillId="2" borderId="1" xfId="0" applyFont="1" applyFill="1" applyBorder="1" applyProtection="1">
      <protection locked="0"/>
    </xf>
    <xf numFmtId="0" fontId="15" fillId="2" borderId="0" xfId="0" applyFont="1" applyFill="1" applyProtection="1">
      <protection locked="0"/>
    </xf>
    <xf numFmtId="0" fontId="14" fillId="2" borderId="0" xfId="0" applyFont="1" applyFill="1" applyAlignment="1" applyProtection="1">
      <alignment horizontal="center" vertical="center"/>
      <protection locked="0"/>
    </xf>
    <xf numFmtId="0" fontId="14" fillId="6" borderId="1" xfId="0" applyFont="1" applyFill="1" applyBorder="1" applyAlignment="1" applyProtection="1">
      <alignment horizontal="center" vertical="center"/>
      <protection locked="0"/>
    </xf>
    <xf numFmtId="2" fontId="14" fillId="6" borderId="1" xfId="0" applyNumberFormat="1" applyFont="1" applyFill="1" applyBorder="1" applyAlignment="1" applyProtection="1">
      <alignment horizontal="center" vertical="center"/>
      <protection locked="0"/>
    </xf>
    <xf numFmtId="0" fontId="15" fillId="4" borderId="0" xfId="0" applyFont="1" applyFill="1"/>
    <xf numFmtId="0" fontId="12" fillId="0" borderId="1" xfId="0" applyFont="1" applyBorder="1" applyProtection="1">
      <protection locked="0"/>
    </xf>
    <xf numFmtId="0" fontId="12" fillId="0" borderId="1" xfId="0" applyFont="1" applyBorder="1" applyAlignment="1" applyProtection="1">
      <alignment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2" fillId="6" borderId="1" xfId="0" applyFont="1" applyFill="1" applyBorder="1" applyAlignment="1" applyProtection="1">
      <alignment horizontal="center" vertical="center"/>
      <protection locked="0"/>
    </xf>
    <xf numFmtId="0" fontId="17" fillId="9" borderId="1" xfId="0" applyFont="1" applyFill="1" applyBorder="1" applyAlignment="1" applyProtection="1">
      <alignment horizontal="center" vertical="center"/>
      <protection locked="0"/>
    </xf>
    <xf numFmtId="0" fontId="14" fillId="2" borderId="0" xfId="0" applyFont="1" applyFill="1" applyAlignment="1" applyProtection="1">
      <alignment horizontal="right" vertical="center"/>
      <protection locked="0"/>
    </xf>
    <xf numFmtId="0" fontId="18" fillId="2" borderId="1" xfId="0" applyFont="1" applyFill="1" applyBorder="1" applyAlignment="1" applyProtection="1">
      <alignment horizontal="center" vertical="center"/>
      <protection locked="0"/>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2" fontId="21" fillId="0" borderId="8" xfId="0" applyNumberFormat="1" applyFont="1" applyBorder="1" applyAlignment="1">
      <alignment horizontal="center" vertical="center" wrapText="1"/>
    </xf>
    <xf numFmtId="1" fontId="21" fillId="0" borderId="8" xfId="0" applyNumberFormat="1" applyFont="1" applyBorder="1" applyAlignment="1">
      <alignment horizontal="center" vertical="center" wrapText="1"/>
    </xf>
    <xf numFmtId="0" fontId="22" fillId="6" borderId="5"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165" fontId="12" fillId="2" borderId="1" xfId="0" applyNumberFormat="1" applyFont="1" applyFill="1" applyBorder="1" applyAlignment="1" applyProtection="1">
      <alignment horizontal="center" vertical="center"/>
      <protection locked="0"/>
    </xf>
    <xf numFmtId="0" fontId="3" fillId="6"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0" fillId="2" borderId="0" xfId="0" applyFill="1"/>
    <xf numFmtId="0" fontId="27" fillId="2" borderId="0" xfId="0" applyFont="1" applyFill="1"/>
    <xf numFmtId="2" fontId="9" fillId="11" borderId="1"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10" borderId="1" xfId="0" applyFont="1" applyFill="1" applyBorder="1" applyAlignment="1">
      <alignment horizontal="center" vertical="center"/>
    </xf>
    <xf numFmtId="17" fontId="9" fillId="2" borderId="1" xfId="0" applyNumberFormat="1" applyFont="1" applyFill="1" applyBorder="1" applyAlignment="1">
      <alignment horizontal="center" vertical="center" wrapText="1"/>
    </xf>
    <xf numFmtId="0" fontId="4" fillId="2" borderId="0" xfId="0" applyFont="1" applyFill="1" applyAlignment="1">
      <alignment horizontal="center" vertical="top" wrapText="1"/>
    </xf>
    <xf numFmtId="0" fontId="9" fillId="2" borderId="1" xfId="0" applyFont="1" applyFill="1" applyBorder="1" applyAlignment="1">
      <alignment horizontal="center" vertical="center"/>
    </xf>
    <xf numFmtId="0" fontId="28" fillId="2" borderId="0" xfId="0" applyFont="1" applyFill="1" applyAlignment="1">
      <alignment vertical="center" wrapText="1"/>
    </xf>
    <xf numFmtId="0" fontId="28" fillId="2" borderId="0" xfId="0" applyFont="1" applyFill="1" applyAlignment="1">
      <alignment horizontal="center" vertical="center" wrapText="1"/>
    </xf>
    <xf numFmtId="0" fontId="3" fillId="2" borderId="0" xfId="0" applyFont="1" applyFill="1" applyAlignment="1">
      <alignment horizontal="center" vertical="top" wrapText="1"/>
    </xf>
    <xf numFmtId="0" fontId="3" fillId="2" borderId="0" xfId="0" applyFont="1" applyFill="1" applyAlignment="1">
      <alignment vertical="top" wrapText="1"/>
    </xf>
    <xf numFmtId="3" fontId="3" fillId="2" borderId="0" xfId="0" applyNumberFormat="1" applyFont="1" applyFill="1" applyAlignment="1">
      <alignment horizontal="center" vertical="top" wrapText="1"/>
    </xf>
    <xf numFmtId="0" fontId="1" fillId="2" borderId="0" xfId="0" applyFont="1" applyFill="1"/>
    <xf numFmtId="1" fontId="3" fillId="2" borderId="0" xfId="0" applyNumberFormat="1" applyFont="1" applyFill="1"/>
    <xf numFmtId="0" fontId="29" fillId="2" borderId="0" xfId="0" applyFont="1" applyFill="1" applyAlignment="1">
      <alignment horizontal="center" vertical="center"/>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9" fillId="13" borderId="1" xfId="0" applyFont="1" applyFill="1" applyBorder="1" applyAlignment="1">
      <alignment horizontal="center" vertical="center"/>
    </xf>
    <xf numFmtId="0" fontId="11" fillId="3" borderId="1" xfId="0" applyFont="1" applyFill="1" applyBorder="1" applyAlignment="1" applyProtection="1">
      <alignment horizontal="center" vertical="center" wrapText="1"/>
      <protection locked="0"/>
    </xf>
    <xf numFmtId="0" fontId="0" fillId="16" borderId="0" xfId="0" applyFill="1"/>
    <xf numFmtId="0" fontId="9" fillId="2" borderId="0" xfId="0" applyFont="1" applyFill="1" applyAlignment="1">
      <alignment horizontal="right"/>
    </xf>
    <xf numFmtId="0" fontId="9" fillId="0" borderId="0" xfId="0" applyFont="1"/>
    <xf numFmtId="0" fontId="34" fillId="2" borderId="0" xfId="0" applyFont="1" applyFill="1"/>
    <xf numFmtId="0" fontId="9" fillId="2" borderId="0" xfId="0" applyFont="1" applyFill="1"/>
    <xf numFmtId="0" fontId="35" fillId="2" borderId="0" xfId="0" applyFont="1" applyFill="1"/>
    <xf numFmtId="0" fontId="36" fillId="0" borderId="0" xfId="0" applyFont="1"/>
    <xf numFmtId="0" fontId="3" fillId="2" borderId="0" xfId="0" applyFont="1" applyFill="1"/>
    <xf numFmtId="0" fontId="3" fillId="2" borderId="0" xfId="0" applyFont="1" applyFill="1" applyAlignment="1">
      <alignment horizontal="center" vertical="center"/>
    </xf>
    <xf numFmtId="0" fontId="37" fillId="2" borderId="0" xfId="0" applyFont="1" applyFill="1" applyAlignment="1">
      <alignment horizontal="center" vertical="center"/>
    </xf>
    <xf numFmtId="0" fontId="38" fillId="2" borderId="0" xfId="0" applyFont="1" applyFill="1" applyAlignment="1">
      <alignment horizontal="center"/>
    </xf>
    <xf numFmtId="0" fontId="4" fillId="16" borderId="0" xfId="0" applyFont="1" applyFill="1" applyAlignment="1">
      <alignment horizontal="center" vertical="top" wrapText="1"/>
    </xf>
    <xf numFmtId="0" fontId="0" fillId="0" borderId="0" xfId="0" applyProtection="1">
      <protection locked="0"/>
    </xf>
    <xf numFmtId="0" fontId="3" fillId="16" borderId="0" xfId="0" applyFont="1" applyFill="1" applyAlignment="1">
      <alignment horizontal="center" vertical="top" wrapText="1"/>
    </xf>
    <xf numFmtId="0" fontId="9" fillId="16" borderId="0" xfId="0" applyFont="1" applyFill="1"/>
    <xf numFmtId="0" fontId="3" fillId="2" borderId="0" xfId="0" applyFont="1" applyFill="1" applyAlignment="1">
      <alignment horizontal="center" vertical="center" wrapText="1"/>
    </xf>
    <xf numFmtId="6" fontId="3" fillId="2" borderId="0" xfId="0" applyNumberFormat="1" applyFont="1" applyFill="1" applyAlignment="1">
      <alignment horizontal="center" vertical="center" wrapText="1"/>
    </xf>
    <xf numFmtId="0" fontId="39" fillId="16" borderId="0" xfId="0" applyFont="1" applyFill="1" applyAlignment="1">
      <alignment horizontal="centerContinuous"/>
    </xf>
    <xf numFmtId="6" fontId="3" fillId="16" borderId="0" xfId="0" applyNumberFormat="1" applyFont="1" applyFill="1" applyAlignment="1">
      <alignment vertical="center" wrapText="1"/>
    </xf>
    <xf numFmtId="6" fontId="3" fillId="16" borderId="0" xfId="0" applyNumberFormat="1" applyFont="1" applyFill="1" applyAlignment="1">
      <alignment horizontal="center" vertical="center" wrapText="1"/>
    </xf>
    <xf numFmtId="8" fontId="3" fillId="2" borderId="0" xfId="0" applyNumberFormat="1" applyFont="1" applyFill="1" applyAlignment="1">
      <alignment horizontal="center" vertical="center"/>
    </xf>
    <xf numFmtId="0" fontId="39" fillId="2" borderId="0" xfId="0" applyFont="1" applyFill="1" applyAlignment="1">
      <alignment horizontal="center"/>
    </xf>
    <xf numFmtId="0" fontId="18" fillId="4" borderId="7" xfId="0" applyFont="1" applyFill="1" applyBorder="1" applyAlignment="1">
      <alignment horizontal="center" vertical="top" wrapText="1"/>
    </xf>
    <xf numFmtId="0" fontId="18" fillId="4" borderId="8" xfId="0" applyFont="1" applyFill="1" applyBorder="1" applyAlignment="1">
      <alignment horizontal="center" vertical="top" wrapText="1"/>
    </xf>
    <xf numFmtId="0" fontId="18" fillId="6" borderId="5" xfId="0" applyFont="1" applyFill="1" applyBorder="1" applyAlignment="1">
      <alignment horizontal="center" vertical="center" wrapText="1"/>
    </xf>
    <xf numFmtId="0" fontId="18" fillId="12" borderId="5" xfId="0" applyFont="1" applyFill="1" applyBorder="1" applyAlignment="1">
      <alignment horizontal="center" vertical="center" wrapText="1"/>
    </xf>
    <xf numFmtId="0" fontId="18" fillId="12" borderId="6" xfId="0" applyFont="1" applyFill="1" applyBorder="1" applyAlignment="1">
      <alignment horizontal="center" vertical="center" wrapText="1"/>
    </xf>
    <xf numFmtId="0" fontId="9" fillId="4" borderId="0" xfId="0" applyFont="1" applyFill="1" applyAlignment="1">
      <alignment vertical="center"/>
    </xf>
    <xf numFmtId="0" fontId="25" fillId="3"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11" fillId="8" borderId="5" xfId="0" applyFont="1" applyFill="1" applyBorder="1" applyAlignment="1">
      <alignment horizontal="center" vertical="center"/>
    </xf>
    <xf numFmtId="0" fontId="18" fillId="3" borderId="7" xfId="0" applyFont="1" applyFill="1" applyBorder="1" applyAlignment="1">
      <alignment horizontal="center" vertical="top" wrapText="1"/>
    </xf>
    <xf numFmtId="1" fontId="18" fillId="4" borderId="8" xfId="0" applyNumberFormat="1" applyFont="1" applyFill="1" applyBorder="1" applyAlignment="1">
      <alignment horizontal="center" vertical="top" wrapText="1"/>
    </xf>
    <xf numFmtId="0" fontId="18" fillId="3" borderId="8" xfId="0" applyFont="1" applyFill="1" applyBorder="1" applyAlignment="1">
      <alignment horizontal="center" vertical="top" wrapText="1"/>
    </xf>
    <xf numFmtId="2" fontId="18" fillId="4" borderId="8" xfId="0" applyNumberFormat="1" applyFont="1" applyFill="1" applyBorder="1" applyAlignment="1">
      <alignment horizontal="center" vertical="top" wrapText="1"/>
    </xf>
    <xf numFmtId="2" fontId="17" fillId="19" borderId="5" xfId="0" applyNumberFormat="1" applyFont="1" applyFill="1" applyBorder="1" applyAlignment="1">
      <alignment horizontal="center" vertical="center"/>
    </xf>
    <xf numFmtId="0" fontId="34" fillId="4" borderId="0" xfId="0" applyFont="1" applyFill="1"/>
    <xf numFmtId="0" fontId="15" fillId="4" borderId="5" xfId="0" applyFont="1" applyFill="1" applyBorder="1"/>
    <xf numFmtId="0" fontId="2" fillId="4" borderId="0" xfId="0" applyFont="1" applyFill="1"/>
    <xf numFmtId="0" fontId="41" fillId="9" borderId="1" xfId="0" applyFont="1" applyFill="1" applyBorder="1" applyAlignment="1">
      <alignment horizontal="center"/>
    </xf>
    <xf numFmtId="2" fontId="3" fillId="6" borderId="1" xfId="0" applyNumberFormat="1" applyFont="1" applyFill="1" applyBorder="1" applyAlignment="1">
      <alignment horizontal="center" vertical="center"/>
    </xf>
    <xf numFmtId="2" fontId="3" fillId="20" borderId="1" xfId="0" applyNumberFormat="1" applyFont="1" applyFill="1" applyBorder="1" applyAlignment="1">
      <alignment horizontal="center" vertical="center"/>
    </xf>
    <xf numFmtId="2" fontId="4" fillId="2" borderId="0" xfId="0" applyNumberFormat="1" applyFont="1" applyFill="1" applyAlignment="1">
      <alignment horizontal="center" vertical="center"/>
    </xf>
    <xf numFmtId="168" fontId="42" fillId="5" borderId="1" xfId="0" applyNumberFormat="1" applyFont="1" applyFill="1" applyBorder="1" applyAlignment="1">
      <alignment horizontal="center" vertical="center"/>
    </xf>
    <xf numFmtId="2" fontId="0" fillId="2" borderId="0" xfId="0" applyNumberFormat="1" applyFill="1"/>
    <xf numFmtId="0" fontId="47" fillId="2" borderId="0" xfId="0" applyFont="1" applyFill="1"/>
    <xf numFmtId="0" fontId="51" fillId="2" borderId="0" xfId="0" applyFont="1" applyFill="1" applyAlignment="1">
      <alignment horizontal="center" vertical="top" wrapText="1"/>
    </xf>
    <xf numFmtId="0" fontId="0" fillId="2" borderId="0" xfId="0" applyFill="1" applyAlignment="1">
      <alignment horizontal="center" vertical="center"/>
    </xf>
    <xf numFmtId="0" fontId="34" fillId="2" borderId="0" xfId="0" applyFont="1" applyFill="1" applyAlignment="1">
      <alignment horizontal="center" vertical="center"/>
    </xf>
    <xf numFmtId="0" fontId="52" fillId="2" borderId="0" xfId="0" applyFont="1" applyFill="1"/>
    <xf numFmtId="0" fontId="33" fillId="2" borderId="1" xfId="0" applyFont="1" applyFill="1" applyBorder="1" applyAlignment="1">
      <alignment horizontal="center" vertical="center" wrapText="1"/>
    </xf>
    <xf numFmtId="0" fontId="1" fillId="0" borderId="0" xfId="0" applyFont="1" applyProtection="1">
      <protection locked="0"/>
    </xf>
    <xf numFmtId="0" fontId="2" fillId="0" borderId="0" xfId="0" applyFont="1" applyProtection="1">
      <protection locked="0"/>
    </xf>
    <xf numFmtId="0" fontId="9" fillId="0" borderId="0" xfId="0" applyFont="1" applyAlignment="1">
      <alignment horizontal="right"/>
    </xf>
    <xf numFmtId="164" fontId="32" fillId="0" borderId="0" xfId="0" applyNumberFormat="1" applyFont="1" applyAlignment="1">
      <alignment horizontal="center" vertical="center"/>
    </xf>
    <xf numFmtId="0" fontId="35" fillId="0" borderId="0" xfId="0" applyFont="1"/>
    <xf numFmtId="0" fontId="0" fillId="0" borderId="0" xfId="0" applyAlignment="1">
      <alignment horizontal="center" vertical="center"/>
    </xf>
    <xf numFmtId="0" fontId="34" fillId="0" borderId="0" xfId="0" applyFont="1" applyAlignment="1">
      <alignment horizontal="center" vertical="center"/>
    </xf>
    <xf numFmtId="0" fontId="52" fillId="0" borderId="0" xfId="0" applyFont="1"/>
    <xf numFmtId="0" fontId="18" fillId="12" borderId="1" xfId="0" applyFont="1" applyFill="1" applyBorder="1" applyAlignment="1" applyProtection="1">
      <alignment horizontal="center" vertical="center"/>
      <protection locked="0"/>
    </xf>
    <xf numFmtId="165" fontId="18" fillId="21" borderId="1" xfId="0" applyNumberFormat="1" applyFont="1" applyFill="1" applyBorder="1" applyAlignment="1" applyProtection="1">
      <alignment horizontal="center" vertical="center"/>
      <protection locked="0"/>
    </xf>
    <xf numFmtId="0" fontId="12" fillId="15" borderId="1" xfId="0" applyFont="1" applyFill="1" applyBorder="1" applyAlignment="1" applyProtection="1">
      <alignment horizontal="center" vertical="center"/>
      <protection locked="0"/>
    </xf>
    <xf numFmtId="165" fontId="18" fillId="10" borderId="1" xfId="0" applyNumberFormat="1" applyFont="1" applyFill="1" applyBorder="1" applyAlignment="1" applyProtection="1">
      <alignment horizontal="center" vertical="center"/>
      <protection locked="0"/>
    </xf>
    <xf numFmtId="0" fontId="53" fillId="3" borderId="6" xfId="0" applyFont="1" applyFill="1" applyBorder="1" applyAlignment="1">
      <alignment horizontal="center" vertical="center" wrapText="1"/>
    </xf>
    <xf numFmtId="1" fontId="25" fillId="4" borderId="0" xfId="0" applyNumberFormat="1" applyFont="1" applyFill="1" applyAlignment="1">
      <alignment horizontal="center" vertical="center" wrapText="1"/>
    </xf>
    <xf numFmtId="0" fontId="25" fillId="6" borderId="5" xfId="0" applyFont="1" applyFill="1" applyBorder="1" applyAlignment="1">
      <alignment horizontal="center" vertical="center" wrapText="1"/>
    </xf>
    <xf numFmtId="0" fontId="12" fillId="6" borderId="1" xfId="0" applyFont="1" applyFill="1" applyBorder="1" applyAlignment="1" applyProtection="1">
      <alignment horizontal="center" vertical="center" wrapText="1"/>
      <protection locked="0"/>
    </xf>
    <xf numFmtId="0" fontId="12" fillId="13" borderId="1" xfId="0" applyFont="1" applyFill="1" applyBorder="1" applyAlignment="1" applyProtection="1">
      <alignment horizontal="center" vertical="center" wrapText="1"/>
      <protection locked="0"/>
    </xf>
    <xf numFmtId="0" fontId="12" fillId="23" borderId="1" xfId="0" applyFont="1" applyFill="1" applyBorder="1" applyAlignment="1" applyProtection="1">
      <alignment horizontal="center" vertical="center" wrapText="1"/>
      <protection locked="0"/>
    </xf>
    <xf numFmtId="0" fontId="9" fillId="23" borderId="1" xfId="0" applyFont="1" applyFill="1" applyBorder="1"/>
    <xf numFmtId="0" fontId="9" fillId="3" borderId="1" xfId="0" applyFont="1" applyFill="1" applyBorder="1"/>
    <xf numFmtId="0" fontId="12" fillId="2" borderId="0" xfId="0" applyFont="1" applyFill="1" applyAlignment="1" applyProtection="1">
      <alignment horizontal="center" vertical="center"/>
      <protection locked="0"/>
    </xf>
    <xf numFmtId="0" fontId="17" fillId="5" borderId="21"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2" fontId="20" fillId="2" borderId="0" xfId="0" applyNumberFormat="1" applyFont="1" applyFill="1" applyAlignment="1" applyProtection="1">
      <alignment horizontal="center" vertical="center"/>
      <protection locked="0"/>
    </xf>
    <xf numFmtId="2" fontId="17" fillId="5" borderId="1" xfId="0" applyNumberFormat="1" applyFont="1" applyFill="1" applyBorder="1" applyAlignment="1" applyProtection="1">
      <alignment horizontal="center" vertical="center"/>
      <protection locked="0"/>
    </xf>
    <xf numFmtId="0" fontId="57" fillId="3" borderId="1" xfId="0" applyFont="1" applyFill="1" applyBorder="1" applyAlignment="1">
      <alignment horizontal="center" vertical="center" wrapText="1"/>
    </xf>
    <xf numFmtId="2" fontId="3" fillId="4" borderId="0" xfId="0" applyNumberFormat="1" applyFont="1" applyFill="1"/>
    <xf numFmtId="0" fontId="58" fillId="4" borderId="0" xfId="0" applyFont="1" applyFill="1"/>
    <xf numFmtId="0" fontId="56" fillId="3" borderId="0" xfId="0" applyFont="1" applyFill="1" applyAlignment="1">
      <alignment horizontal="center" vertical="center"/>
    </xf>
    <xf numFmtId="0" fontId="60" fillId="6" borderId="0" xfId="0" applyFont="1" applyFill="1"/>
    <xf numFmtId="0" fontId="15" fillId="2" borderId="0" xfId="0" applyFont="1" applyFill="1"/>
    <xf numFmtId="0" fontId="12" fillId="3" borderId="1" xfId="0" applyFont="1" applyFill="1" applyBorder="1" applyAlignment="1" applyProtection="1">
      <alignment horizontal="center" vertical="center"/>
      <protection locked="0"/>
    </xf>
    <xf numFmtId="0" fontId="10" fillId="0" borderId="5" xfId="0" applyFont="1" applyBorder="1" applyAlignment="1">
      <alignment horizontal="center" vertical="center"/>
    </xf>
    <xf numFmtId="0" fontId="0" fillId="0" borderId="5" xfId="0" applyBorder="1" applyAlignment="1">
      <alignment horizontal="center" vertical="center"/>
    </xf>
    <xf numFmtId="0" fontId="64" fillId="0" borderId="5" xfId="0" applyFont="1" applyBorder="1" applyAlignment="1">
      <alignment horizontal="center" vertical="center"/>
    </xf>
    <xf numFmtId="0" fontId="65" fillId="0" borderId="5" xfId="0" applyFont="1" applyBorder="1" applyAlignment="1">
      <alignment horizontal="center" vertical="center"/>
    </xf>
    <xf numFmtId="0" fontId="61" fillId="7" borderId="5" xfId="0" applyFont="1" applyFill="1" applyBorder="1" applyAlignment="1">
      <alignment horizontal="center" vertical="center"/>
    </xf>
    <xf numFmtId="166" fontId="17" fillId="7" borderId="5" xfId="0" applyNumberFormat="1" applyFont="1" applyFill="1" applyBorder="1" applyAlignment="1">
      <alignment horizontal="center" vertical="center"/>
    </xf>
    <xf numFmtId="166" fontId="66" fillId="5" borderId="1" xfId="0" applyNumberFormat="1" applyFont="1" applyFill="1" applyBorder="1" applyAlignment="1">
      <alignment horizontal="center" vertical="center"/>
    </xf>
    <xf numFmtId="0" fontId="18" fillId="2" borderId="1" xfId="0" applyFont="1" applyFill="1" applyBorder="1" applyProtection="1">
      <protection locked="0"/>
    </xf>
    <xf numFmtId="0" fontId="67" fillId="2" borderId="10" xfId="0" applyFont="1" applyFill="1" applyBorder="1" applyAlignment="1">
      <alignment horizontal="center" vertical="center" wrapText="1"/>
    </xf>
    <xf numFmtId="0" fontId="69" fillId="2" borderId="0" xfId="0" applyFont="1" applyFill="1" applyProtection="1">
      <protection locked="0"/>
    </xf>
    <xf numFmtId="166" fontId="70" fillId="3" borderId="1" xfId="0" applyNumberFormat="1" applyFont="1" applyFill="1" applyBorder="1" applyAlignment="1">
      <alignment horizontal="center" vertical="center"/>
    </xf>
    <xf numFmtId="0" fontId="3" fillId="0" borderId="5" xfId="0" applyFont="1" applyBorder="1" applyAlignment="1">
      <alignment horizontal="center" vertical="center"/>
    </xf>
    <xf numFmtId="0" fontId="0" fillId="2" borderId="18" xfId="0" applyFill="1" applyBorder="1" applyProtection="1">
      <protection locked="0"/>
    </xf>
    <xf numFmtId="0" fontId="14" fillId="2" borderId="18" xfId="0" applyFont="1" applyFill="1" applyBorder="1" applyAlignment="1" applyProtection="1">
      <alignment horizontal="center" vertical="center"/>
      <protection locked="0"/>
    </xf>
    <xf numFmtId="0" fontId="61" fillId="5" borderId="21" xfId="0" applyFont="1" applyFill="1" applyBorder="1" applyAlignment="1" applyProtection="1">
      <alignment horizontal="center" vertical="center"/>
      <protection locked="0"/>
    </xf>
    <xf numFmtId="0" fontId="15" fillId="2" borderId="18" xfId="0" applyFont="1" applyFill="1" applyBorder="1" applyProtection="1">
      <protection locked="0"/>
    </xf>
    <xf numFmtId="2" fontId="61" fillId="5" borderId="21" xfId="0" applyNumberFormat="1" applyFont="1" applyFill="1" applyBorder="1" applyAlignment="1" applyProtection="1">
      <alignment horizontal="center" vertical="center"/>
      <protection locked="0"/>
    </xf>
    <xf numFmtId="0" fontId="71" fillId="3" borderId="0" xfId="0" applyFont="1" applyFill="1"/>
    <xf numFmtId="166" fontId="43" fillId="3" borderId="1" xfId="0" applyNumberFormat="1" applyFont="1" applyFill="1" applyBorder="1" applyAlignment="1">
      <alignment horizontal="center" vertical="center"/>
    </xf>
    <xf numFmtId="166" fontId="3" fillId="3" borderId="1" xfId="0" applyNumberFormat="1" applyFont="1" applyFill="1" applyBorder="1" applyAlignment="1">
      <alignment horizontal="center" vertical="center"/>
    </xf>
    <xf numFmtId="166" fontId="73" fillId="7" borderId="0" xfId="0" applyNumberFormat="1" applyFont="1" applyFill="1" applyAlignment="1" applyProtection="1">
      <alignment horizontal="center" vertical="center"/>
      <protection locked="0"/>
    </xf>
    <xf numFmtId="2" fontId="61" fillId="5" borderId="1" xfId="0" applyNumberFormat="1" applyFont="1" applyFill="1" applyBorder="1" applyAlignment="1" applyProtection="1">
      <alignment horizontal="center" vertical="center"/>
      <protection locked="0"/>
    </xf>
    <xf numFmtId="0" fontId="61" fillId="5" borderId="1" xfId="0" applyFont="1" applyFill="1" applyBorder="1" applyAlignment="1" applyProtection="1">
      <alignment horizontal="center" vertical="center"/>
      <protection locked="0"/>
    </xf>
    <xf numFmtId="0" fontId="12" fillId="0" borderId="1" xfId="0" applyFont="1" applyBorder="1"/>
    <xf numFmtId="0" fontId="74" fillId="2" borderId="0" xfId="0" applyFont="1" applyFill="1" applyProtection="1">
      <protection locked="0"/>
    </xf>
    <xf numFmtId="0" fontId="14" fillId="2" borderId="0" xfId="0" applyFont="1" applyFill="1" applyProtection="1">
      <protection locked="0"/>
    </xf>
    <xf numFmtId="0" fontId="12" fillId="2" borderId="2" xfId="0" applyFont="1" applyFill="1" applyBorder="1" applyAlignment="1" applyProtection="1">
      <alignment horizontal="center" vertical="center"/>
      <protection locked="0"/>
    </xf>
    <xf numFmtId="0" fontId="0" fillId="6" borderId="1" xfId="0" applyFill="1" applyBorder="1" applyProtection="1">
      <protection locked="0"/>
    </xf>
    <xf numFmtId="0" fontId="17" fillId="5" borderId="1" xfId="0" applyFont="1" applyFill="1" applyBorder="1"/>
    <xf numFmtId="0" fontId="72" fillId="2" borderId="0" xfId="0" applyFont="1" applyFill="1" applyProtection="1">
      <protection locked="0"/>
    </xf>
    <xf numFmtId="0" fontId="66" fillId="7" borderId="0" xfId="0" applyFont="1" applyFill="1"/>
    <xf numFmtId="166" fontId="66" fillId="7" borderId="0" xfId="0" applyNumberFormat="1" applyFont="1" applyFill="1"/>
    <xf numFmtId="0" fontId="9" fillId="6" borderId="11" xfId="0" applyFont="1" applyFill="1" applyBorder="1" applyAlignment="1">
      <alignment horizontal="center" vertical="center" wrapText="1"/>
    </xf>
    <xf numFmtId="0" fontId="9" fillId="6" borderId="22" xfId="0" applyFont="1" applyFill="1" applyBorder="1" applyAlignment="1">
      <alignment horizontal="center" vertical="center" wrapText="1"/>
    </xf>
    <xf numFmtId="0" fontId="9" fillId="6" borderId="21" xfId="0" applyFont="1" applyFill="1" applyBorder="1" applyAlignment="1">
      <alignment horizontal="center" vertical="center" wrapText="1"/>
    </xf>
    <xf numFmtId="0" fontId="3" fillId="13" borderId="11" xfId="0" applyFont="1" applyFill="1" applyBorder="1" applyAlignment="1">
      <alignment horizontal="center" vertical="center"/>
    </xf>
    <xf numFmtId="0" fontId="3" fillId="13" borderId="21" xfId="0" applyFont="1" applyFill="1" applyBorder="1" applyAlignment="1">
      <alignment horizontal="center" vertical="center"/>
    </xf>
    <xf numFmtId="2" fontId="28" fillId="6" borderId="11" xfId="0" applyNumberFormat="1" applyFont="1" applyFill="1" applyBorder="1" applyAlignment="1">
      <alignment horizontal="center" vertical="center"/>
    </xf>
    <xf numFmtId="2" fontId="28" fillId="6" borderId="21" xfId="0" applyNumberFormat="1" applyFont="1" applyFill="1" applyBorder="1" applyAlignment="1">
      <alignment horizontal="center" vertical="center"/>
    </xf>
    <xf numFmtId="0" fontId="31" fillId="6" borderId="11" xfId="0" applyFont="1" applyFill="1" applyBorder="1" applyAlignment="1">
      <alignment horizontal="center" vertical="center"/>
    </xf>
    <xf numFmtId="0" fontId="31" fillId="6" borderId="21" xfId="0" applyFont="1" applyFill="1" applyBorder="1" applyAlignment="1">
      <alignment horizontal="center" vertical="center"/>
    </xf>
    <xf numFmtId="0" fontId="0" fillId="2" borderId="0" xfId="0" applyFill="1" applyAlignment="1">
      <alignment horizontal="center"/>
    </xf>
    <xf numFmtId="0" fontId="3" fillId="6" borderId="11"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1" xfId="0" applyFont="1" applyFill="1" applyBorder="1" applyAlignment="1">
      <alignment horizontal="center" vertical="center" wrapText="1"/>
    </xf>
    <xf numFmtId="2" fontId="9" fillId="6" borderId="14" xfId="0" applyNumberFormat="1" applyFont="1" applyFill="1" applyBorder="1" applyAlignment="1">
      <alignment horizontal="center" vertical="center" wrapText="1"/>
    </xf>
    <xf numFmtId="2" fontId="9" fillId="6" borderId="16" xfId="0" applyNumberFormat="1" applyFont="1" applyFill="1" applyBorder="1" applyAlignment="1">
      <alignment horizontal="center" vertical="center" wrapText="1"/>
    </xf>
    <xf numFmtId="0" fontId="9" fillId="6" borderId="15"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21" xfId="0" applyFont="1" applyFill="1" applyBorder="1" applyAlignment="1">
      <alignment horizontal="center" vertical="center"/>
    </xf>
    <xf numFmtId="0" fontId="9" fillId="14" borderId="11" xfId="0" applyFont="1" applyFill="1" applyBorder="1" applyAlignment="1">
      <alignment horizontal="center" vertical="center" wrapText="1"/>
    </xf>
    <xf numFmtId="0" fontId="9" fillId="14" borderId="21" xfId="0" applyFont="1" applyFill="1" applyBorder="1" applyAlignment="1">
      <alignment horizontal="center" vertical="center" wrapText="1"/>
    </xf>
    <xf numFmtId="0" fontId="59" fillId="4" borderId="0" xfId="0" applyFont="1" applyFill="1" applyAlignment="1">
      <alignment horizontal="center" vertical="center"/>
    </xf>
    <xf numFmtId="6" fontId="49" fillId="6" borderId="14" xfId="0" applyNumberFormat="1" applyFont="1" applyFill="1" applyBorder="1" applyAlignment="1" applyProtection="1">
      <alignment horizontal="center" vertical="center"/>
      <protection locked="0"/>
    </xf>
    <xf numFmtId="6" fontId="49" fillId="6" borderId="15" xfId="0" applyNumberFormat="1" applyFont="1" applyFill="1" applyBorder="1" applyAlignment="1" applyProtection="1">
      <alignment horizontal="center" vertical="center"/>
      <protection locked="0"/>
    </xf>
    <xf numFmtId="6" fontId="49" fillId="6" borderId="16" xfId="0" applyNumberFormat="1" applyFont="1" applyFill="1" applyBorder="1" applyAlignment="1" applyProtection="1">
      <alignment horizontal="center" vertical="center"/>
      <protection locked="0"/>
    </xf>
    <xf numFmtId="6" fontId="49" fillId="6" borderId="17" xfId="0" applyNumberFormat="1" applyFont="1" applyFill="1" applyBorder="1" applyAlignment="1" applyProtection="1">
      <alignment horizontal="center" vertical="center"/>
      <protection locked="0"/>
    </xf>
    <xf numFmtId="164" fontId="45" fillId="7" borderId="14" xfId="0" applyNumberFormat="1" applyFont="1" applyFill="1" applyBorder="1" applyAlignment="1">
      <alignment horizontal="center" vertical="center"/>
    </xf>
    <xf numFmtId="164" fontId="45" fillId="7" borderId="15" xfId="0" applyNumberFormat="1" applyFont="1" applyFill="1" applyBorder="1" applyAlignment="1">
      <alignment horizontal="center" vertical="center"/>
    </xf>
    <xf numFmtId="164" fontId="45" fillId="7" borderId="16" xfId="0" applyNumberFormat="1" applyFont="1" applyFill="1" applyBorder="1" applyAlignment="1">
      <alignment horizontal="center" vertical="center"/>
    </xf>
    <xf numFmtId="164" fontId="45" fillId="7" borderId="17" xfId="0" applyNumberFormat="1" applyFont="1" applyFill="1" applyBorder="1" applyAlignment="1">
      <alignment horizontal="center" vertical="center"/>
    </xf>
    <xf numFmtId="0" fontId="44" fillId="8" borderId="14" xfId="0" applyFont="1" applyFill="1" applyBorder="1" applyAlignment="1">
      <alignment horizontal="center" vertical="center"/>
    </xf>
    <xf numFmtId="0" fontId="44" fillId="8" borderId="4" xfId="0" applyFont="1" applyFill="1" applyBorder="1" applyAlignment="1">
      <alignment horizontal="center" vertical="center"/>
    </xf>
    <xf numFmtId="0" fontId="44" fillId="8" borderId="15" xfId="0" applyFont="1" applyFill="1" applyBorder="1" applyAlignment="1">
      <alignment horizontal="center" vertical="center"/>
    </xf>
    <xf numFmtId="0" fontId="44" fillId="8" borderId="18" xfId="0" applyFont="1" applyFill="1" applyBorder="1" applyAlignment="1">
      <alignment horizontal="center" vertical="center"/>
    </xf>
    <xf numFmtId="0" fontId="44" fillId="8" borderId="0" xfId="0" applyFont="1" applyFill="1" applyAlignment="1">
      <alignment horizontal="center" vertical="center"/>
    </xf>
    <xf numFmtId="0" fontId="44" fillId="8" borderId="19" xfId="0" applyFont="1" applyFill="1" applyBorder="1" applyAlignment="1">
      <alignment horizontal="center" vertical="center"/>
    </xf>
    <xf numFmtId="0" fontId="44" fillId="8" borderId="16" xfId="0" applyFont="1" applyFill="1" applyBorder="1" applyAlignment="1">
      <alignment horizontal="center" vertical="center"/>
    </xf>
    <xf numFmtId="0" fontId="44" fillId="8" borderId="20" xfId="0" applyFont="1" applyFill="1" applyBorder="1" applyAlignment="1">
      <alignment horizontal="center" vertical="center"/>
    </xf>
    <xf numFmtId="0" fontId="44" fillId="8" borderId="17" xfId="0" applyFont="1" applyFill="1" applyBorder="1" applyAlignment="1">
      <alignment horizontal="center" vertical="center"/>
    </xf>
    <xf numFmtId="0" fontId="45" fillId="18" borderId="14" xfId="0" applyFont="1" applyFill="1" applyBorder="1" applyAlignment="1">
      <alignment horizontal="center" vertical="center" wrapText="1"/>
    </xf>
    <xf numFmtId="0" fontId="45" fillId="18" borderId="15" xfId="0" applyFont="1" applyFill="1" applyBorder="1" applyAlignment="1">
      <alignment horizontal="center" vertical="center" wrapText="1"/>
    </xf>
    <xf numFmtId="0" fontId="45" fillId="18" borderId="18" xfId="0" applyFont="1" applyFill="1" applyBorder="1" applyAlignment="1">
      <alignment horizontal="center" vertical="center" wrapText="1"/>
    </xf>
    <xf numFmtId="0" fontId="45" fillId="18" borderId="19" xfId="0" applyFont="1" applyFill="1" applyBorder="1" applyAlignment="1">
      <alignment horizontal="center" vertical="center" wrapText="1"/>
    </xf>
    <xf numFmtId="0" fontId="45" fillId="18" borderId="16" xfId="0" applyFont="1" applyFill="1" applyBorder="1" applyAlignment="1">
      <alignment horizontal="center" vertical="center" wrapText="1"/>
    </xf>
    <xf numFmtId="0" fontId="45" fillId="18" borderId="17" xfId="0" applyFont="1" applyFill="1" applyBorder="1" applyAlignment="1">
      <alignment horizontal="center" vertical="center" wrapText="1"/>
    </xf>
    <xf numFmtId="0" fontId="45" fillId="18" borderId="14" xfId="0" applyFont="1" applyFill="1" applyBorder="1" applyAlignment="1">
      <alignment horizontal="center" vertical="center"/>
    </xf>
    <xf numFmtId="0" fontId="45" fillId="18" borderId="15" xfId="0" applyFont="1" applyFill="1" applyBorder="1" applyAlignment="1">
      <alignment horizontal="center" vertical="center"/>
    </xf>
    <xf numFmtId="0" fontId="45" fillId="18" borderId="18" xfId="0" applyFont="1" applyFill="1" applyBorder="1" applyAlignment="1">
      <alignment horizontal="center" vertical="center"/>
    </xf>
    <xf numFmtId="0" fontId="45" fillId="18" borderId="19" xfId="0" applyFont="1" applyFill="1" applyBorder="1" applyAlignment="1">
      <alignment horizontal="center" vertical="center"/>
    </xf>
    <xf numFmtId="0" fontId="45" fillId="18" borderId="16" xfId="0" applyFont="1" applyFill="1" applyBorder="1" applyAlignment="1">
      <alignment horizontal="center" vertical="center"/>
    </xf>
    <xf numFmtId="0" fontId="45" fillId="18" borderId="17" xfId="0" applyFont="1" applyFill="1" applyBorder="1" applyAlignment="1">
      <alignment horizontal="center" vertical="center"/>
    </xf>
    <xf numFmtId="0" fontId="45" fillId="18" borderId="14" xfId="0" applyFont="1" applyFill="1" applyBorder="1" applyAlignment="1">
      <alignment horizontal="center" vertical="top" wrapText="1"/>
    </xf>
    <xf numFmtId="0" fontId="45" fillId="18" borderId="15" xfId="0" applyFont="1" applyFill="1" applyBorder="1" applyAlignment="1">
      <alignment horizontal="center" vertical="top" wrapText="1"/>
    </xf>
    <xf numFmtId="0" fontId="45" fillId="18" borderId="18" xfId="0" applyFont="1" applyFill="1" applyBorder="1" applyAlignment="1">
      <alignment horizontal="center" vertical="top" wrapText="1"/>
    </xf>
    <xf numFmtId="0" fontId="45" fillId="18" borderId="19" xfId="0" applyFont="1" applyFill="1" applyBorder="1" applyAlignment="1">
      <alignment horizontal="center" vertical="top" wrapText="1"/>
    </xf>
    <xf numFmtId="0" fontId="45" fillId="18" borderId="16" xfId="0" applyFont="1" applyFill="1" applyBorder="1" applyAlignment="1">
      <alignment horizontal="center" vertical="top" wrapText="1"/>
    </xf>
    <xf numFmtId="0" fontId="45" fillId="18" borderId="17" xfId="0" applyFont="1" applyFill="1" applyBorder="1" applyAlignment="1">
      <alignment horizontal="center" vertical="top" wrapText="1"/>
    </xf>
    <xf numFmtId="0" fontId="46" fillId="18" borderId="14" xfId="0" applyFont="1" applyFill="1" applyBorder="1" applyAlignment="1">
      <alignment horizontal="center" vertical="center" wrapText="1"/>
    </xf>
    <xf numFmtId="0" fontId="46" fillId="18" borderId="15" xfId="0" applyFont="1" applyFill="1" applyBorder="1" applyAlignment="1">
      <alignment horizontal="center" vertical="center" wrapText="1"/>
    </xf>
    <xf numFmtId="0" fontId="46" fillId="18" borderId="18" xfId="0" applyFont="1" applyFill="1" applyBorder="1" applyAlignment="1">
      <alignment horizontal="center" vertical="center" wrapText="1"/>
    </xf>
    <xf numFmtId="0" fontId="46" fillId="18" borderId="19" xfId="0" applyFont="1" applyFill="1" applyBorder="1" applyAlignment="1">
      <alignment horizontal="center" vertical="center" wrapText="1"/>
    </xf>
    <xf numFmtId="0" fontId="46" fillId="18" borderId="16" xfId="0" applyFont="1" applyFill="1" applyBorder="1" applyAlignment="1">
      <alignment horizontal="center" vertical="center" wrapText="1"/>
    </xf>
    <xf numFmtId="0" fontId="46" fillId="18" borderId="17" xfId="0" applyFont="1" applyFill="1" applyBorder="1" applyAlignment="1">
      <alignment horizontal="center" vertical="center" wrapText="1"/>
    </xf>
    <xf numFmtId="0" fontId="48" fillId="17" borderId="14" xfId="0" applyFont="1" applyFill="1" applyBorder="1" applyAlignment="1">
      <alignment horizontal="center" vertical="center"/>
    </xf>
    <xf numFmtId="0" fontId="48" fillId="17" borderId="4" xfId="0" applyFont="1" applyFill="1" applyBorder="1" applyAlignment="1">
      <alignment horizontal="center" vertical="center"/>
    </xf>
    <xf numFmtId="0" fontId="48" fillId="17" borderId="15" xfId="0" applyFont="1" applyFill="1" applyBorder="1" applyAlignment="1">
      <alignment horizontal="center" vertical="center"/>
    </xf>
    <xf numFmtId="0" fontId="48" fillId="17" borderId="16" xfId="0" applyFont="1" applyFill="1" applyBorder="1" applyAlignment="1">
      <alignment horizontal="center" vertical="center"/>
    </xf>
    <xf numFmtId="0" fontId="48" fillId="17" borderId="20" xfId="0" applyFont="1" applyFill="1" applyBorder="1" applyAlignment="1">
      <alignment horizontal="center" vertical="center"/>
    </xf>
    <xf numFmtId="0" fontId="48" fillId="17" borderId="17" xfId="0" applyFont="1" applyFill="1" applyBorder="1" applyAlignment="1">
      <alignment horizontal="center" vertical="center"/>
    </xf>
    <xf numFmtId="167" fontId="49" fillId="15" borderId="14" xfId="0" applyNumberFormat="1" applyFont="1" applyFill="1" applyBorder="1" applyAlignment="1" applyProtection="1">
      <alignment horizontal="center" vertical="center"/>
      <protection locked="0"/>
    </xf>
    <xf numFmtId="167" fontId="49" fillId="15" borderId="15" xfId="0" applyNumberFormat="1" applyFont="1" applyFill="1" applyBorder="1" applyAlignment="1" applyProtection="1">
      <alignment horizontal="center" vertical="center"/>
      <protection locked="0"/>
    </xf>
    <xf numFmtId="167" fontId="49" fillId="15" borderId="16" xfId="0" applyNumberFormat="1" applyFont="1" applyFill="1" applyBorder="1" applyAlignment="1" applyProtection="1">
      <alignment horizontal="center" vertical="center"/>
      <protection locked="0"/>
    </xf>
    <xf numFmtId="167" fontId="49" fillId="15" borderId="17" xfId="0" applyNumberFormat="1" applyFont="1" applyFill="1" applyBorder="1" applyAlignment="1" applyProtection="1">
      <alignment horizontal="center" vertical="center"/>
      <protection locked="0"/>
    </xf>
    <xf numFmtId="0" fontId="50" fillId="15" borderId="14" xfId="0" applyFont="1" applyFill="1" applyBorder="1" applyAlignment="1">
      <alignment horizontal="center" vertical="center"/>
    </xf>
    <xf numFmtId="0" fontId="50" fillId="15" borderId="15" xfId="0" applyFont="1" applyFill="1" applyBorder="1" applyAlignment="1">
      <alignment horizontal="center" vertical="center"/>
    </xf>
    <xf numFmtId="0" fontId="50" fillId="15" borderId="16" xfId="0" applyFont="1" applyFill="1" applyBorder="1" applyAlignment="1">
      <alignment horizontal="center" vertical="center"/>
    </xf>
    <xf numFmtId="0" fontId="50" fillId="15" borderId="17" xfId="0" applyFont="1" applyFill="1" applyBorder="1" applyAlignment="1">
      <alignment horizontal="center" vertical="center"/>
    </xf>
    <xf numFmtId="0" fontId="46" fillId="18" borderId="14" xfId="0" applyFont="1" applyFill="1" applyBorder="1" applyAlignment="1">
      <alignment horizontal="center" vertical="center"/>
    </xf>
    <xf numFmtId="0" fontId="46" fillId="18" borderId="15" xfId="0" applyFont="1" applyFill="1" applyBorder="1" applyAlignment="1">
      <alignment horizontal="center" vertical="center"/>
    </xf>
    <xf numFmtId="0" fontId="46" fillId="18" borderId="18" xfId="0" applyFont="1" applyFill="1" applyBorder="1" applyAlignment="1">
      <alignment horizontal="center" vertical="center"/>
    </xf>
    <xf numFmtId="0" fontId="46" fillId="18" borderId="19" xfId="0" applyFont="1" applyFill="1" applyBorder="1" applyAlignment="1">
      <alignment horizontal="center" vertical="center"/>
    </xf>
    <xf numFmtId="0" fontId="46" fillId="18" borderId="16" xfId="0" applyFont="1" applyFill="1" applyBorder="1" applyAlignment="1">
      <alignment horizontal="center" vertical="center"/>
    </xf>
    <xf numFmtId="0" fontId="46" fillId="18" borderId="17" xfId="0" applyFont="1" applyFill="1" applyBorder="1" applyAlignment="1">
      <alignment horizontal="center" vertical="center"/>
    </xf>
    <xf numFmtId="166" fontId="49" fillId="15" borderId="14" xfId="0" applyNumberFormat="1" applyFont="1" applyFill="1" applyBorder="1" applyAlignment="1" applyProtection="1">
      <alignment horizontal="center" vertical="center"/>
      <protection locked="0"/>
    </xf>
    <xf numFmtId="166" fontId="49" fillId="15" borderId="15" xfId="0" applyNumberFormat="1" applyFont="1" applyFill="1" applyBorder="1" applyAlignment="1" applyProtection="1">
      <alignment horizontal="center" vertical="center"/>
      <protection locked="0"/>
    </xf>
    <xf numFmtId="166" fontId="49" fillId="15" borderId="16" xfId="0" applyNumberFormat="1" applyFont="1" applyFill="1" applyBorder="1" applyAlignment="1" applyProtection="1">
      <alignment horizontal="center" vertical="center"/>
      <protection locked="0"/>
    </xf>
    <xf numFmtId="166" fontId="49" fillId="15" borderId="17" xfId="0" applyNumberFormat="1" applyFont="1" applyFill="1" applyBorder="1" applyAlignment="1" applyProtection="1">
      <alignment horizontal="center" vertical="center"/>
      <protection locked="0"/>
    </xf>
    <xf numFmtId="0" fontId="62" fillId="6" borderId="0" xfId="0" applyFont="1" applyFill="1" applyAlignment="1">
      <alignment horizontal="left" vertical="center"/>
    </xf>
    <xf numFmtId="0" fontId="17" fillId="7" borderId="0" xfId="0" applyFont="1" applyFill="1" applyAlignment="1">
      <alignment horizontal="right" vertical="center"/>
    </xf>
    <xf numFmtId="0" fontId="61" fillId="7" borderId="0" xfId="0" applyFont="1" applyFill="1" applyAlignment="1">
      <alignment horizontal="left" vertical="center"/>
    </xf>
    <xf numFmtId="166" fontId="63" fillId="7" borderId="0" xfId="0" applyNumberFormat="1" applyFont="1" applyFill="1" applyAlignment="1">
      <alignment horizontal="center" vertical="center"/>
    </xf>
    <xf numFmtId="0" fontId="12" fillId="3" borderId="2" xfId="0" applyFont="1" applyFill="1" applyBorder="1" applyAlignment="1" applyProtection="1">
      <alignment horizontal="center"/>
      <protection locked="0"/>
    </xf>
    <xf numFmtId="0" fontId="12" fillId="3" borderId="3" xfId="0" applyFont="1" applyFill="1" applyBorder="1" applyAlignment="1" applyProtection="1">
      <alignment horizontal="center"/>
      <protection locked="0"/>
    </xf>
    <xf numFmtId="0" fontId="11" fillId="6" borderId="0" xfId="0" applyFont="1" applyFill="1" applyAlignment="1" applyProtection="1">
      <alignment horizontal="right" vertical="center"/>
      <protection locked="0"/>
    </xf>
    <xf numFmtId="0" fontId="17" fillId="5" borderId="0" xfId="0"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0" fontId="12" fillId="0" borderId="2" xfId="0" applyFont="1" applyBorder="1" applyAlignment="1" applyProtection="1">
      <alignment horizontal="center"/>
      <protection locked="0"/>
    </xf>
    <xf numFmtId="0" fontId="12" fillId="0" borderId="3" xfId="0" applyFont="1" applyBorder="1" applyAlignment="1" applyProtection="1">
      <alignment horizontal="center"/>
      <protection locked="0"/>
    </xf>
    <xf numFmtId="0" fontId="12" fillId="12" borderId="2" xfId="0" applyFont="1" applyFill="1" applyBorder="1" applyAlignment="1" applyProtection="1">
      <alignment horizontal="center"/>
      <protection locked="0"/>
    </xf>
    <xf numFmtId="0" fontId="12" fillId="12" borderId="3" xfId="0" applyFont="1" applyFill="1" applyBorder="1" applyAlignment="1" applyProtection="1">
      <alignment horizontal="center"/>
      <protection locked="0"/>
    </xf>
    <xf numFmtId="0" fontId="12" fillId="10" borderId="2" xfId="0" applyFont="1" applyFill="1" applyBorder="1" applyAlignment="1" applyProtection="1">
      <alignment horizontal="center"/>
      <protection locked="0"/>
    </xf>
    <xf numFmtId="0" fontId="12" fillId="10" borderId="3" xfId="0" applyFont="1" applyFill="1" applyBorder="1" applyAlignment="1" applyProtection="1">
      <alignment horizontal="center"/>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23" fillId="3" borderId="9"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4" fillId="7" borderId="10" xfId="0" applyFont="1" applyFill="1" applyBorder="1" applyAlignment="1" applyProtection="1">
      <alignment horizontal="center" vertical="center" wrapText="1"/>
      <protection locked="0"/>
    </xf>
    <xf numFmtId="0" fontId="24" fillId="7" borderId="0" xfId="0" applyFont="1" applyFill="1" applyAlignment="1" applyProtection="1">
      <alignment horizontal="center" vertical="center" wrapText="1"/>
      <protection locked="0"/>
    </xf>
    <xf numFmtId="0" fontId="12" fillId="10" borderId="11" xfId="0" applyFont="1" applyFill="1" applyBorder="1" applyAlignment="1" applyProtection="1">
      <alignment horizontal="center" vertical="center"/>
      <protection locked="0"/>
    </xf>
    <xf numFmtId="0" fontId="12" fillId="10" borderId="21" xfId="0" applyFont="1" applyFill="1" applyBorder="1" applyAlignment="1" applyProtection="1">
      <alignment horizontal="center" vertical="center"/>
      <protection locked="0"/>
    </xf>
    <xf numFmtId="167" fontId="19" fillId="7" borderId="0" xfId="0" applyNumberFormat="1" applyFont="1" applyFill="1" applyAlignment="1" applyProtection="1">
      <alignment horizontal="center" vertical="center" wrapText="1"/>
      <protection locked="0"/>
    </xf>
    <xf numFmtId="0" fontId="12" fillId="6" borderId="11" xfId="0" applyFont="1" applyFill="1" applyBorder="1" applyAlignment="1" applyProtection="1">
      <alignment horizontal="center" vertical="center"/>
      <protection locked="0"/>
    </xf>
    <xf numFmtId="0" fontId="12" fillId="6" borderId="21" xfId="0" applyFont="1" applyFill="1" applyBorder="1" applyAlignment="1" applyProtection="1">
      <alignment horizontal="center" vertical="center"/>
      <protection locked="0"/>
    </xf>
    <xf numFmtId="0" fontId="12" fillId="22" borderId="11" xfId="0" applyFont="1" applyFill="1" applyBorder="1" applyAlignment="1" applyProtection="1">
      <alignment horizontal="center" vertical="center"/>
      <protection locked="0"/>
    </xf>
    <xf numFmtId="0" fontId="12" fillId="22" borderId="21" xfId="0" applyFont="1" applyFill="1" applyBorder="1" applyAlignment="1" applyProtection="1">
      <alignment horizontal="center" vertical="center"/>
      <protection locked="0"/>
    </xf>
    <xf numFmtId="0" fontId="17" fillId="20" borderId="11" xfId="0" applyFont="1" applyFill="1" applyBorder="1" applyAlignment="1" applyProtection="1">
      <alignment horizontal="center" vertical="center"/>
      <protection locked="0"/>
    </xf>
    <xf numFmtId="0" fontId="17" fillId="20" borderId="21" xfId="0" applyFont="1" applyFill="1" applyBorder="1" applyAlignment="1" applyProtection="1">
      <alignment horizontal="center" vertical="center"/>
      <protection locked="0"/>
    </xf>
    <xf numFmtId="4" fontId="16" fillId="7" borderId="0" xfId="0" applyNumberFormat="1" applyFont="1" applyFill="1" applyAlignment="1" applyProtection="1">
      <alignment horizontal="center" vertical="center"/>
      <protection locked="0"/>
    </xf>
    <xf numFmtId="0" fontId="61" fillId="7" borderId="0" xfId="0" applyFont="1" applyFill="1" applyAlignment="1" applyProtection="1">
      <alignment horizontal="center" vertical="center"/>
      <protection locked="0"/>
    </xf>
    <xf numFmtId="0" fontId="5" fillId="16" borderId="0" xfId="0" applyFont="1" applyFill="1" applyAlignment="1">
      <alignment horizontal="center" vertical="center"/>
    </xf>
    <xf numFmtId="6" fontId="3" fillId="2" borderId="0" xfId="0" applyNumberFormat="1" applyFont="1" applyFill="1" applyAlignment="1">
      <alignment horizontal="center" vertical="center" wrapText="1"/>
    </xf>
    <xf numFmtId="2" fontId="40" fillId="4" borderId="0" xfId="0" applyNumberFormat="1" applyFont="1" applyFill="1" applyAlignment="1">
      <alignment horizontal="center" vertical="center"/>
    </xf>
    <xf numFmtId="166" fontId="17" fillId="4" borderId="0" xfId="0" applyNumberFormat="1" applyFont="1" applyFill="1" applyAlignment="1">
      <alignment horizontal="center" vertical="center"/>
    </xf>
    <xf numFmtId="0" fontId="25" fillId="4" borderId="9" xfId="0" applyFont="1" applyFill="1" applyBorder="1" applyAlignment="1">
      <alignment horizontal="center" vertical="top" wrapText="1"/>
    </xf>
    <xf numFmtId="0" fontId="25" fillId="4" borderId="6" xfId="0" applyFont="1" applyFill="1" applyBorder="1" applyAlignment="1">
      <alignment horizontal="center" vertical="top" wrapText="1"/>
    </xf>
    <xf numFmtId="0" fontId="26" fillId="19" borderId="9" xfId="0" applyFont="1" applyFill="1" applyBorder="1" applyAlignment="1">
      <alignment horizontal="center" vertical="top" wrapText="1"/>
    </xf>
    <xf numFmtId="0" fontId="26" fillId="19" borderId="6" xfId="0" applyFont="1" applyFill="1" applyBorder="1" applyAlignment="1">
      <alignment horizontal="center" vertical="top" wrapText="1"/>
    </xf>
    <xf numFmtId="0" fontId="18" fillId="3" borderId="9" xfId="0" applyFont="1" applyFill="1" applyBorder="1" applyAlignment="1">
      <alignment horizontal="center" vertical="center" wrapText="1"/>
    </xf>
    <xf numFmtId="0" fontId="18" fillId="3" borderId="6" xfId="0" applyFont="1" applyFill="1" applyBorder="1" applyAlignment="1">
      <alignment horizontal="center" vertical="center" wrapText="1"/>
    </xf>
    <xf numFmtId="2" fontId="5" fillId="4" borderId="0" xfId="0" applyNumberFormat="1" applyFont="1" applyFill="1" applyAlignment="1">
      <alignment horizontal="center" vertical="center"/>
    </xf>
    <xf numFmtId="0" fontId="5" fillId="4" borderId="0" xfId="0" applyFont="1" applyFill="1" applyAlignment="1">
      <alignment horizontal="center" vertical="center"/>
    </xf>
    <xf numFmtId="0" fontId="3" fillId="4" borderId="0" xfId="0" applyFont="1" applyFill="1" applyAlignment="1">
      <alignment horizontal="center"/>
    </xf>
    <xf numFmtId="2" fontId="40" fillId="3" borderId="0" xfId="0" applyNumberFormat="1" applyFont="1" applyFill="1" applyAlignment="1">
      <alignment horizontal="center" vertical="center"/>
    </xf>
    <xf numFmtId="2" fontId="40" fillId="3" borderId="12" xfId="0" applyNumberFormat="1" applyFont="1" applyFill="1" applyBorder="1" applyAlignment="1">
      <alignment horizontal="center" vertical="center"/>
    </xf>
    <xf numFmtId="2" fontId="40" fillId="3" borderId="10" xfId="0" applyNumberFormat="1" applyFont="1" applyFill="1" applyBorder="1" applyAlignment="1">
      <alignment horizontal="center" vertical="center"/>
    </xf>
    <xf numFmtId="166" fontId="55" fillId="3" borderId="0" xfId="0" applyNumberFormat="1" applyFont="1" applyFill="1" applyAlignment="1">
      <alignment horizontal="center" vertical="center"/>
    </xf>
    <xf numFmtId="166" fontId="54" fillId="5" borderId="0" xfId="0" applyNumberFormat="1" applyFont="1" applyFill="1" applyAlignment="1">
      <alignment horizontal="center" vertical="center"/>
    </xf>
    <xf numFmtId="2" fontId="55" fillId="3" borderId="0" xfId="0" applyNumberFormat="1" applyFon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linear"/>
            <c:dispRSqr val="0"/>
            <c:dispEq val="0"/>
          </c:trendline>
          <c:trendline>
            <c:trendlineType val="linear"/>
            <c:dispRSqr val="0"/>
            <c:dispEq val="1"/>
            <c:trendlineLbl>
              <c:layout>
                <c:manualLayout>
                  <c:x val="0.32114030583133629"/>
                  <c:y val="-0.14935149076396997"/>
                </c:manualLayout>
              </c:layout>
              <c:tx>
                <c:rich>
                  <a:bodyPr/>
                  <a:lstStyle/>
                  <a:p>
                    <a:pPr>
                      <a:defRPr/>
                    </a:pPr>
                    <a:r>
                      <a:rPr lang="en-US" sz="2000" baseline="0"/>
                      <a:t>y = 359.62x + 441.67</a:t>
                    </a:r>
                    <a:endParaRPr lang="en-US" sz="2000"/>
                  </a:p>
                </c:rich>
              </c:tx>
              <c:numFmt formatCode="General" sourceLinked="0"/>
            </c:trendlineLbl>
          </c:trendline>
          <c:trendline>
            <c:trendlineType val="linear"/>
            <c:dispRSqr val="0"/>
            <c:dispEq val="0"/>
          </c:trendline>
          <c:trendline>
            <c:trendlineType val="linear"/>
            <c:dispRSqr val="0"/>
            <c:dispEq val="0"/>
          </c:trendline>
          <c:trendline>
            <c:trendlineType val="linear"/>
            <c:dispRSqr val="0"/>
            <c:dispEq val="1"/>
            <c:trendlineLbl>
              <c:numFmt formatCode="General" sourceLinked="0"/>
            </c:trendlineLbl>
          </c:trendline>
          <c:trendline>
            <c:trendlineType val="linear"/>
            <c:dispRSqr val="0"/>
            <c:dispEq val="0"/>
          </c:trendline>
          <c:xVal>
            <c:numRef>
              <c:f>'CR1'!$G$22:$G$33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'CR1'!$H$22:$H$33</c:f>
              <c:numCache>
                <c:formatCode>#,##0</c:formatCode>
                <c:ptCount val="12"/>
                <c:pt idx="0">
                  <c:v>600</c:v>
                </c:pt>
                <c:pt idx="1">
                  <c:v>1550</c:v>
                </c:pt>
                <c:pt idx="2">
                  <c:v>1500</c:v>
                </c:pt>
                <c:pt idx="3">
                  <c:v>1500</c:v>
                </c:pt>
                <c:pt idx="4">
                  <c:v>2400</c:v>
                </c:pt>
                <c:pt idx="5">
                  <c:v>3100</c:v>
                </c:pt>
                <c:pt idx="6">
                  <c:v>2600</c:v>
                </c:pt>
                <c:pt idx="7">
                  <c:v>2900</c:v>
                </c:pt>
                <c:pt idx="8">
                  <c:v>3800</c:v>
                </c:pt>
                <c:pt idx="9">
                  <c:v>4500</c:v>
                </c:pt>
                <c:pt idx="10">
                  <c:v>4000</c:v>
                </c:pt>
                <c:pt idx="11">
                  <c:v>4900</c:v>
                </c:pt>
              </c:numCache>
            </c:numRef>
          </c:yVal>
          <c:smooth val="0"/>
          <c:extLst>
            <c:ext xmlns:c16="http://schemas.microsoft.com/office/drawing/2014/chart" uri="{C3380CC4-5D6E-409C-BE32-E72D297353CC}">
              <c16:uniqueId val="{00000005-978E-450E-AF07-E24B8C1342A5}"/>
            </c:ext>
          </c:extLst>
        </c:ser>
        <c:dLbls>
          <c:showLegendKey val="0"/>
          <c:showVal val="0"/>
          <c:showCatName val="0"/>
          <c:showSerName val="0"/>
          <c:showPercent val="0"/>
          <c:showBubbleSize val="0"/>
        </c:dLbls>
        <c:axId val="240613632"/>
        <c:axId val="240631808"/>
      </c:scatterChart>
      <c:valAx>
        <c:axId val="240613632"/>
        <c:scaling>
          <c:orientation val="minMax"/>
        </c:scaling>
        <c:delete val="0"/>
        <c:axPos val="b"/>
        <c:numFmt formatCode="General" sourceLinked="1"/>
        <c:majorTickMark val="out"/>
        <c:minorTickMark val="none"/>
        <c:tickLblPos val="nextTo"/>
        <c:crossAx val="240631808"/>
        <c:crosses val="autoZero"/>
        <c:crossBetween val="midCat"/>
      </c:valAx>
      <c:valAx>
        <c:axId val="240631808"/>
        <c:scaling>
          <c:orientation val="minMax"/>
        </c:scaling>
        <c:delete val="0"/>
        <c:axPos val="l"/>
        <c:majorGridlines/>
        <c:numFmt formatCode="#,##0" sourceLinked="1"/>
        <c:majorTickMark val="out"/>
        <c:minorTickMark val="none"/>
        <c:tickLblPos val="nextTo"/>
        <c:crossAx val="2406136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trendline>
            <c:trendlineType val="linear"/>
            <c:dispRSqr val="0"/>
            <c:dispEq val="0"/>
          </c:trendline>
          <c:trendline>
            <c:trendlineType val="linear"/>
            <c:dispRSqr val="0"/>
            <c:dispEq val="0"/>
          </c:trendline>
          <c:trendline>
            <c:trendlineType val="linear"/>
            <c:dispRSqr val="0"/>
            <c:dispEq val="0"/>
          </c:trendline>
          <c:trendline>
            <c:trendlineType val="linear"/>
            <c:dispRSqr val="0"/>
            <c:dispEq val="0"/>
          </c:trendline>
          <c:trendline>
            <c:trendlineType val="linear"/>
            <c:dispRSqr val="0"/>
            <c:dispEq val="0"/>
          </c:trendline>
          <c:trendline>
            <c:trendlineType val="linear"/>
            <c:dispRSqr val="0"/>
            <c:dispEq val="0"/>
          </c:trendline>
          <c:trendline>
            <c:trendlineType val="linear"/>
            <c:dispRSqr val="0"/>
            <c:dispEq val="0"/>
          </c:trendline>
          <c:trendline>
            <c:trendlineType val="linear"/>
            <c:dispRSqr val="0"/>
            <c:dispEq val="0"/>
          </c:trendline>
          <c:xVal>
            <c:numRef>
              <c:f>'R1'!$G$22:$G$33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'R1'!$H$22:$H$33</c:f>
              <c:numCache>
                <c:formatCode>#,##0</c:formatCode>
                <c:ptCount val="12"/>
                <c:pt idx="0">
                  <c:v>600</c:v>
                </c:pt>
                <c:pt idx="1">
                  <c:v>1550</c:v>
                </c:pt>
                <c:pt idx="2">
                  <c:v>1500</c:v>
                </c:pt>
                <c:pt idx="3">
                  <c:v>1500</c:v>
                </c:pt>
                <c:pt idx="4">
                  <c:v>2400</c:v>
                </c:pt>
                <c:pt idx="5">
                  <c:v>3100</c:v>
                </c:pt>
                <c:pt idx="6">
                  <c:v>2600</c:v>
                </c:pt>
                <c:pt idx="7">
                  <c:v>2900</c:v>
                </c:pt>
                <c:pt idx="8">
                  <c:v>3800</c:v>
                </c:pt>
                <c:pt idx="9">
                  <c:v>4500</c:v>
                </c:pt>
                <c:pt idx="10">
                  <c:v>4000</c:v>
                </c:pt>
                <c:pt idx="11">
                  <c:v>4900</c:v>
                </c:pt>
              </c:numCache>
            </c:numRef>
          </c:yVal>
          <c:smooth val="0"/>
          <c:extLst>
            <c:ext xmlns:c16="http://schemas.microsoft.com/office/drawing/2014/chart" uri="{C3380CC4-5D6E-409C-BE32-E72D297353CC}">
              <c16:uniqueId val="{00000000-5764-4DA4-A8EE-D0FD1C2E515F}"/>
            </c:ext>
          </c:extLst>
        </c:ser>
        <c:dLbls>
          <c:showLegendKey val="0"/>
          <c:showVal val="0"/>
          <c:showCatName val="0"/>
          <c:showSerName val="0"/>
          <c:showPercent val="0"/>
          <c:showBubbleSize val="0"/>
        </c:dLbls>
        <c:axId val="243467776"/>
        <c:axId val="243469312"/>
      </c:scatterChart>
      <c:valAx>
        <c:axId val="243467776"/>
        <c:scaling>
          <c:orientation val="minMax"/>
        </c:scaling>
        <c:delete val="0"/>
        <c:axPos val="b"/>
        <c:numFmt formatCode="General" sourceLinked="1"/>
        <c:majorTickMark val="out"/>
        <c:minorTickMark val="none"/>
        <c:tickLblPos val="nextTo"/>
        <c:crossAx val="243469312"/>
        <c:crosses val="autoZero"/>
        <c:crossBetween val="midCat"/>
      </c:valAx>
      <c:valAx>
        <c:axId val="243469312"/>
        <c:scaling>
          <c:orientation val="minMax"/>
        </c:scaling>
        <c:delete val="0"/>
        <c:axPos val="l"/>
        <c:majorGridlines/>
        <c:numFmt formatCode="#,##0" sourceLinked="1"/>
        <c:majorTickMark val="out"/>
        <c:minorTickMark val="none"/>
        <c:tickLblPos val="nextTo"/>
        <c:crossAx val="24346777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Exponential Smoothing</a:t>
            </a:r>
          </a:p>
        </c:rich>
      </c:tx>
      <c:overlay val="0"/>
    </c:title>
    <c:autoTitleDeleted val="0"/>
    <c:plotArea>
      <c:layout/>
      <c:lineChart>
        <c:grouping val="standard"/>
        <c:varyColors val="0"/>
        <c:ser>
          <c:idx val="0"/>
          <c:order val="0"/>
          <c:tx>
            <c:v>Actual</c:v>
          </c:tx>
          <c:val>
            <c:numRef>
              <c:f>'CF2 '!$P$33:$P$42</c:f>
              <c:numCache>
                <c:formatCode>General</c:formatCode>
                <c:ptCount val="10"/>
                <c:pt idx="0">
                  <c:v>400</c:v>
                </c:pt>
                <c:pt idx="1">
                  <c:v>430</c:v>
                </c:pt>
                <c:pt idx="2">
                  <c:v>420</c:v>
                </c:pt>
                <c:pt idx="3">
                  <c:v>440</c:v>
                </c:pt>
                <c:pt idx="4">
                  <c:v>460</c:v>
                </c:pt>
                <c:pt idx="5">
                  <c:v>440</c:v>
                </c:pt>
                <c:pt idx="6">
                  <c:v>470</c:v>
                </c:pt>
                <c:pt idx="7">
                  <c:v>430</c:v>
                </c:pt>
                <c:pt idx="8">
                  <c:v>440</c:v>
                </c:pt>
                <c:pt idx="9">
                  <c:v>420</c:v>
                </c:pt>
              </c:numCache>
            </c:numRef>
          </c:val>
          <c:smooth val="0"/>
          <c:extLst>
            <c:ext xmlns:c16="http://schemas.microsoft.com/office/drawing/2014/chart" uri="{C3380CC4-5D6E-409C-BE32-E72D297353CC}">
              <c16:uniqueId val="{00000001-D57B-406A-9ABF-BCDF8C74F862}"/>
            </c:ext>
          </c:extLst>
        </c:ser>
        <c:ser>
          <c:idx val="1"/>
          <c:order val="1"/>
          <c:tx>
            <c:v>Forecast</c:v>
          </c:tx>
          <c:val>
            <c:numRef>
              <c:f>'CF2 '!$S$33:$S$42</c:f>
              <c:numCache>
                <c:formatCode>General</c:formatCode>
                <c:ptCount val="10"/>
                <c:pt idx="0">
                  <c:v>#N/A</c:v>
                </c:pt>
                <c:pt idx="1">
                  <c:v>400</c:v>
                </c:pt>
                <c:pt idx="2">
                  <c:v>406</c:v>
                </c:pt>
                <c:pt idx="3">
                  <c:v>408.8</c:v>
                </c:pt>
                <c:pt idx="4">
                  <c:v>415.04</c:v>
                </c:pt>
                <c:pt idx="5">
                  <c:v>424.03200000000004</c:v>
                </c:pt>
                <c:pt idx="6">
                  <c:v>427.22560000000004</c:v>
                </c:pt>
                <c:pt idx="7">
                  <c:v>435.78048000000007</c:v>
                </c:pt>
                <c:pt idx="8">
                  <c:v>434.62438400000008</c:v>
                </c:pt>
                <c:pt idx="9">
                  <c:v>435.69950720000008</c:v>
                </c:pt>
              </c:numCache>
            </c:numRef>
          </c:val>
          <c:smooth val="0"/>
          <c:extLst>
            <c:ext xmlns:c16="http://schemas.microsoft.com/office/drawing/2014/chart" uri="{C3380CC4-5D6E-409C-BE32-E72D297353CC}">
              <c16:uniqueId val="{00000002-D57B-406A-9ABF-BCDF8C74F862}"/>
            </c:ext>
          </c:extLst>
        </c:ser>
        <c:dLbls>
          <c:showLegendKey val="0"/>
          <c:showVal val="0"/>
          <c:showCatName val="0"/>
          <c:showSerName val="0"/>
          <c:showPercent val="0"/>
          <c:showBubbleSize val="0"/>
        </c:dLbls>
        <c:marker val="1"/>
        <c:smooth val="0"/>
        <c:axId val="238612496"/>
        <c:axId val="238609584"/>
      </c:lineChart>
      <c:catAx>
        <c:axId val="238612496"/>
        <c:scaling>
          <c:orientation val="minMax"/>
        </c:scaling>
        <c:delete val="0"/>
        <c:axPos val="b"/>
        <c:title>
          <c:tx>
            <c:rich>
              <a:bodyPr/>
              <a:lstStyle/>
              <a:p>
                <a:pPr>
                  <a:defRPr/>
                </a:pPr>
                <a:r>
                  <a:rPr lang="en-US"/>
                  <a:t>Data Point</a:t>
                </a:r>
              </a:p>
            </c:rich>
          </c:tx>
          <c:overlay val="0"/>
        </c:title>
        <c:majorTickMark val="out"/>
        <c:minorTickMark val="none"/>
        <c:tickLblPos val="nextTo"/>
        <c:crossAx val="238609584"/>
        <c:crosses val="autoZero"/>
        <c:auto val="1"/>
        <c:lblAlgn val="ctr"/>
        <c:lblOffset val="100"/>
        <c:noMultiLvlLbl val="0"/>
      </c:catAx>
      <c:valAx>
        <c:axId val="238609584"/>
        <c:scaling>
          <c:orientation val="minMax"/>
        </c:scaling>
        <c:delete val="0"/>
        <c:axPos val="l"/>
        <c:title>
          <c:tx>
            <c:rich>
              <a:bodyPr/>
              <a:lstStyle/>
              <a:p>
                <a:pPr>
                  <a:defRPr/>
                </a:pPr>
                <a:r>
                  <a:rPr lang="en-US"/>
                  <a:t>Value</a:t>
                </a:r>
              </a:p>
            </c:rich>
          </c:tx>
          <c:overlay val="0"/>
        </c:title>
        <c:numFmt formatCode="General" sourceLinked="1"/>
        <c:majorTickMark val="out"/>
        <c:minorTickMark val="none"/>
        <c:tickLblPos val="nextTo"/>
        <c:crossAx val="238612496"/>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Moving Average</a:t>
            </a:r>
          </a:p>
        </c:rich>
      </c:tx>
      <c:overlay val="0"/>
    </c:title>
    <c:autoTitleDeleted val="0"/>
    <c:plotArea>
      <c:layout/>
      <c:lineChart>
        <c:grouping val="standard"/>
        <c:varyColors val="0"/>
        <c:ser>
          <c:idx val="0"/>
          <c:order val="0"/>
          <c:tx>
            <c:v>Actual</c:v>
          </c:tx>
          <c:val>
            <c:numRef>
              <c:f>'CF1 '!$H$19:$H$23</c:f>
              <c:numCache>
                <c:formatCode>General</c:formatCode>
                <c:ptCount val="5"/>
                <c:pt idx="0">
                  <c:v>10</c:v>
                </c:pt>
                <c:pt idx="1">
                  <c:v>12</c:v>
                </c:pt>
                <c:pt idx="2">
                  <c:v>13</c:v>
                </c:pt>
                <c:pt idx="3">
                  <c:v>16</c:v>
                </c:pt>
                <c:pt idx="4">
                  <c:v>19</c:v>
                </c:pt>
              </c:numCache>
            </c:numRef>
          </c:val>
          <c:smooth val="0"/>
          <c:extLst>
            <c:ext xmlns:c16="http://schemas.microsoft.com/office/drawing/2014/chart" uri="{C3380CC4-5D6E-409C-BE32-E72D297353CC}">
              <c16:uniqueId val="{00000001-3296-437C-A30F-1D14D01AAB59}"/>
            </c:ext>
          </c:extLst>
        </c:ser>
        <c:ser>
          <c:idx val="1"/>
          <c:order val="1"/>
          <c:tx>
            <c:v>Forecast</c:v>
          </c:tx>
          <c:val>
            <c:numRef>
              <c:f>'CF1 '!$Q$18:$Q$22</c:f>
              <c:numCache>
                <c:formatCode>General</c:formatCode>
                <c:ptCount val="5"/>
                <c:pt idx="0">
                  <c:v>#N/A</c:v>
                </c:pt>
                <c:pt idx="1">
                  <c:v>#N/A</c:v>
                </c:pt>
                <c:pt idx="2">
                  <c:v>#N/A</c:v>
                </c:pt>
                <c:pt idx="3">
                  <c:v>12.75</c:v>
                </c:pt>
                <c:pt idx="4">
                  <c:v>15</c:v>
                </c:pt>
              </c:numCache>
            </c:numRef>
          </c:val>
          <c:smooth val="0"/>
          <c:extLst>
            <c:ext xmlns:c16="http://schemas.microsoft.com/office/drawing/2014/chart" uri="{C3380CC4-5D6E-409C-BE32-E72D297353CC}">
              <c16:uniqueId val="{00000002-3296-437C-A30F-1D14D01AAB59}"/>
            </c:ext>
          </c:extLst>
        </c:ser>
        <c:dLbls>
          <c:showLegendKey val="0"/>
          <c:showVal val="0"/>
          <c:showCatName val="0"/>
          <c:showSerName val="0"/>
          <c:showPercent val="0"/>
          <c:showBubbleSize val="0"/>
        </c:dLbls>
        <c:marker val="1"/>
        <c:smooth val="0"/>
        <c:axId val="1517257888"/>
        <c:axId val="1517256640"/>
      </c:lineChart>
      <c:catAx>
        <c:axId val="1517257888"/>
        <c:scaling>
          <c:orientation val="minMax"/>
        </c:scaling>
        <c:delete val="0"/>
        <c:axPos val="b"/>
        <c:title>
          <c:tx>
            <c:rich>
              <a:bodyPr/>
              <a:lstStyle/>
              <a:p>
                <a:pPr>
                  <a:defRPr/>
                </a:pPr>
                <a:r>
                  <a:rPr lang="en-US"/>
                  <a:t>Data Point</a:t>
                </a:r>
              </a:p>
            </c:rich>
          </c:tx>
          <c:overlay val="0"/>
        </c:title>
        <c:majorTickMark val="out"/>
        <c:minorTickMark val="none"/>
        <c:tickLblPos val="nextTo"/>
        <c:crossAx val="1517256640"/>
        <c:crosses val="autoZero"/>
        <c:auto val="1"/>
        <c:lblAlgn val="ctr"/>
        <c:lblOffset val="100"/>
        <c:noMultiLvlLbl val="0"/>
      </c:catAx>
      <c:valAx>
        <c:axId val="1517256640"/>
        <c:scaling>
          <c:orientation val="minMax"/>
        </c:scaling>
        <c:delete val="0"/>
        <c:axPos val="l"/>
        <c:title>
          <c:tx>
            <c:rich>
              <a:bodyPr/>
              <a:lstStyle/>
              <a:p>
                <a:pPr>
                  <a:defRPr/>
                </a:pPr>
                <a:r>
                  <a:rPr lang="en-US"/>
                  <a:t>Value</a:t>
                </a:r>
              </a:p>
            </c:rich>
          </c:tx>
          <c:overlay val="0"/>
        </c:title>
        <c:numFmt formatCode="General" sourceLinked="1"/>
        <c:majorTickMark val="out"/>
        <c:minorTickMark val="none"/>
        <c:tickLblPos val="nextTo"/>
        <c:crossAx val="1517257888"/>
        <c:crosses val="autoZero"/>
        <c:crossBetween val="midCat"/>
      </c:valAx>
    </c:plotArea>
    <c:legend>
      <c:legendPos val="r"/>
      <c:overlay val="0"/>
    </c:legend>
    <c:plotVisOnly val="1"/>
    <c:dispBlanksAs val="gap"/>
    <c:extLst>
      <c:ext xmlns:c16r3="http://schemas.microsoft.com/office/drawing/2017/03/chart" uri="{56B9EC1D-385E-4148-901F-78D8002777C0}">
        <c16r3:dataDisplayOptions16>
          <c16r3:dispNaAsBlank val="1"/>
        </c16r3:dataDisplayOptions16>
      </c:ext>
    </c:extLst>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WL2'!A1"/></Relationships>
</file>

<file path=xl/drawings/_rels/drawing10.xml.rels><?xml version="1.0" encoding="UTF-8" standalone="yes"?>
<Relationships xmlns="http://schemas.openxmlformats.org/package/2006/relationships"><Relationship Id="rId3" Type="http://schemas.openxmlformats.org/officeDocument/2006/relationships/hyperlink" Target="#'9'!A1"/><Relationship Id="rId2" Type="http://schemas.openxmlformats.org/officeDocument/2006/relationships/hyperlink" Target="#'TypeContent '!A1"/><Relationship Id="rId1" Type="http://schemas.openxmlformats.org/officeDocument/2006/relationships/hyperlink" Target="#'COR1'!A1"/><Relationship Id="rId4" Type="http://schemas.openxmlformats.org/officeDocument/2006/relationships/hyperlink" Target="#'COR2'!A1"/></Relationships>
</file>

<file path=xl/drawings/_rels/drawing11.xml.rels><?xml version="1.0" encoding="UTF-8" standalone="yes"?>
<Relationships xmlns="http://schemas.openxmlformats.org/package/2006/relationships"><Relationship Id="rId3" Type="http://schemas.openxmlformats.org/officeDocument/2006/relationships/hyperlink" Target="#'SP2'!A1"/><Relationship Id="rId2" Type="http://schemas.openxmlformats.org/officeDocument/2006/relationships/hyperlink" Target="#'TypeContent '!A1"/><Relationship Id="rId1" Type="http://schemas.openxmlformats.org/officeDocument/2006/relationships/hyperlink" Target="#'SP1'!A1"/><Relationship Id="rId4" Type="http://schemas.openxmlformats.org/officeDocument/2006/relationships/hyperlink" Target="#'9'!A1"/></Relationships>
</file>

<file path=xl/drawings/_rels/drawing12.xml.rels><?xml version="1.0" encoding="UTF-8" standalone="yes"?>
<Relationships xmlns="http://schemas.openxmlformats.org/package/2006/relationships"><Relationship Id="rId8" Type="http://schemas.openxmlformats.org/officeDocument/2006/relationships/hyperlink" Target="#'8'!A1"/><Relationship Id="rId13" Type="http://schemas.openxmlformats.org/officeDocument/2006/relationships/hyperlink" Target="#'11'!A1"/><Relationship Id="rId3" Type="http://schemas.openxmlformats.org/officeDocument/2006/relationships/hyperlink" Target="#'3'!A1"/><Relationship Id="rId7" Type="http://schemas.openxmlformats.org/officeDocument/2006/relationships/hyperlink" Target="#'7'!A1"/><Relationship Id="rId12" Type="http://schemas.openxmlformats.org/officeDocument/2006/relationships/hyperlink" Target="#'12'!A1"/><Relationship Id="rId2" Type="http://schemas.openxmlformats.org/officeDocument/2006/relationships/hyperlink" Target="#'2'!A1"/><Relationship Id="rId1" Type="http://schemas.openxmlformats.org/officeDocument/2006/relationships/hyperlink" Target="#'1'!A1"/><Relationship Id="rId6" Type="http://schemas.openxmlformats.org/officeDocument/2006/relationships/hyperlink" Target="#'6'!A1"/><Relationship Id="rId11" Type="http://schemas.openxmlformats.org/officeDocument/2006/relationships/hyperlink" Target="#'10'!A1"/><Relationship Id="rId5" Type="http://schemas.openxmlformats.org/officeDocument/2006/relationships/hyperlink" Target="#'5'!A1"/><Relationship Id="rId10" Type="http://schemas.openxmlformats.org/officeDocument/2006/relationships/hyperlink" Target="#'9'!A1"/><Relationship Id="rId4" Type="http://schemas.openxmlformats.org/officeDocument/2006/relationships/hyperlink" Target="#'4'!A1"/><Relationship Id="rId9" Type="http://schemas.openxmlformats.org/officeDocument/2006/relationships/hyperlink" Target="#'TypeContent '!A1"/></Relationships>
</file>

<file path=xl/drawings/_rels/drawing13.xml.rels><?xml version="1.0" encoding="UTF-8" standalone="yes"?>
<Relationships xmlns="http://schemas.openxmlformats.org/package/2006/relationships"><Relationship Id="rId3" Type="http://schemas.openxmlformats.org/officeDocument/2006/relationships/hyperlink" Target="#'9'!A1"/><Relationship Id="rId2" Type="http://schemas.openxmlformats.org/officeDocument/2006/relationships/hyperlink" Target="#'TypeContent '!A1"/><Relationship Id="rId1" Type="http://schemas.openxmlformats.org/officeDocument/2006/relationships/hyperlink" Target="#'T1'!A1"/></Relationships>
</file>

<file path=xl/drawings/_rels/drawing14.xml.rels><?xml version="1.0" encoding="UTF-8" standalone="yes"?>
<Relationships xmlns="http://schemas.openxmlformats.org/package/2006/relationships"><Relationship Id="rId3" Type="http://schemas.openxmlformats.org/officeDocument/2006/relationships/hyperlink" Target="#'TypeContent '!A1"/><Relationship Id="rId2" Type="http://schemas.openxmlformats.org/officeDocument/2006/relationships/hyperlink" Target="#'F2'!A1"/><Relationship Id="rId1" Type="http://schemas.openxmlformats.org/officeDocument/2006/relationships/hyperlink" Target="#'F1'!A1"/><Relationship Id="rId6" Type="http://schemas.openxmlformats.org/officeDocument/2006/relationships/hyperlink" Target="#'Forecasting Problem 4'!A1"/><Relationship Id="rId5" Type="http://schemas.openxmlformats.org/officeDocument/2006/relationships/hyperlink" Target="#'F5'!A1"/><Relationship Id="rId4" Type="http://schemas.openxmlformats.org/officeDocument/2006/relationships/hyperlink" Target="#'9'!A1"/></Relationships>
</file>

<file path=xl/drawings/_rels/drawing15.xml.rels><?xml version="1.0" encoding="UTF-8" standalone="yes"?>
<Relationships xmlns="http://schemas.openxmlformats.org/package/2006/relationships"><Relationship Id="rId3" Type="http://schemas.openxmlformats.org/officeDocument/2006/relationships/hyperlink" Target="#'TypeContent '!A1"/><Relationship Id="rId2" Type="http://schemas.openxmlformats.org/officeDocument/2006/relationships/hyperlink" Target="#'R2'!A1"/><Relationship Id="rId1" Type="http://schemas.openxmlformats.org/officeDocument/2006/relationships/hyperlink" Target="#'R1'!A1"/><Relationship Id="rId4" Type="http://schemas.openxmlformats.org/officeDocument/2006/relationships/hyperlink" Target="#'9'!A1"/></Relationships>
</file>

<file path=xl/drawings/_rels/drawing16.xml.rels><?xml version="1.0" encoding="UTF-8" standalone="yes"?>
<Relationships xmlns="http://schemas.openxmlformats.org/package/2006/relationships"><Relationship Id="rId3" Type="http://schemas.openxmlformats.org/officeDocument/2006/relationships/hyperlink" Target="#'F2'!A1"/><Relationship Id="rId2" Type="http://schemas.openxmlformats.org/officeDocument/2006/relationships/hyperlink" Target="#'9'!A1"/><Relationship Id="rId1" Type="http://schemas.openxmlformats.org/officeDocument/2006/relationships/hyperlink" Target="#'TypeContent '!A1"/></Relationships>
</file>

<file path=xl/drawings/_rels/drawing17.xml.rels><?xml version="1.0" encoding="UTF-8" standalone="yes"?>
<Relationships xmlns="http://schemas.openxmlformats.org/package/2006/relationships"><Relationship Id="rId1" Type="http://schemas.openxmlformats.org/officeDocument/2006/relationships/hyperlink" Target="#'WL1'!A1"/></Relationships>
</file>

<file path=xl/drawings/_rels/drawing18.xml.rels><?xml version="1.0" encoding="UTF-8" standalone="yes"?>
<Relationships xmlns="http://schemas.openxmlformats.org/package/2006/relationships"><Relationship Id="rId1" Type="http://schemas.openxmlformats.org/officeDocument/2006/relationships/hyperlink" Target="#'WL3'!A1"/></Relationships>
</file>

<file path=xl/drawings/_rels/drawing19.xml.rels><?xml version="1.0" encoding="UTF-8" standalone="yes"?>
<Relationships xmlns="http://schemas.openxmlformats.org/package/2006/relationships"><Relationship Id="rId1" Type="http://schemas.openxmlformats.org/officeDocument/2006/relationships/hyperlink" Target="#'WL4'!A1"/></Relationships>
</file>

<file path=xl/drawings/_rels/drawing2.xml.rels><?xml version="1.0" encoding="UTF-8" standalone="yes"?>
<Relationships xmlns="http://schemas.openxmlformats.org/package/2006/relationships"><Relationship Id="rId1" Type="http://schemas.openxmlformats.org/officeDocument/2006/relationships/hyperlink" Target="#'SP2'!A1"/></Relationships>
</file>

<file path=xl/drawings/_rels/drawing20.xml.rels><?xml version="1.0" encoding="UTF-8" standalone="yes"?>
<Relationships xmlns="http://schemas.openxmlformats.org/package/2006/relationships"><Relationship Id="rId2" Type="http://schemas.openxmlformats.org/officeDocument/2006/relationships/hyperlink" Target="#'CWL4'!A1"/><Relationship Id="rId1" Type="http://schemas.openxmlformats.org/officeDocument/2006/relationships/hyperlink" Target="#'WLContent '!A1"/></Relationships>
</file>

<file path=xl/drawings/_rels/drawing21.xml.rels><?xml version="1.0" encoding="UTF-8" standalone="yes"?>
<Relationships xmlns="http://schemas.openxmlformats.org/package/2006/relationships"><Relationship Id="rId2" Type="http://schemas.openxmlformats.org/officeDocument/2006/relationships/hyperlink" Target="#'CWL3'!A1"/><Relationship Id="rId1" Type="http://schemas.openxmlformats.org/officeDocument/2006/relationships/hyperlink" Target="#'WLContent '!A1"/></Relationships>
</file>

<file path=xl/drawings/_rels/drawing22.xml.rels><?xml version="1.0" encoding="UTF-8" standalone="yes"?>
<Relationships xmlns="http://schemas.openxmlformats.org/package/2006/relationships"><Relationship Id="rId2" Type="http://schemas.openxmlformats.org/officeDocument/2006/relationships/hyperlink" Target="#'CWL1'!A1"/><Relationship Id="rId1" Type="http://schemas.openxmlformats.org/officeDocument/2006/relationships/hyperlink" Target="#'WLContent '!A1"/></Relationships>
</file>

<file path=xl/drawings/_rels/drawing23.xml.rels><?xml version="1.0" encoding="UTF-8" standalone="yes"?>
<Relationships xmlns="http://schemas.openxmlformats.org/package/2006/relationships"><Relationship Id="rId3" Type="http://schemas.openxmlformats.org/officeDocument/2006/relationships/hyperlink" Target="#'SLC2'!A1"/><Relationship Id="rId2" Type="http://schemas.openxmlformats.org/officeDocument/2006/relationships/hyperlink" Target="#'CWL2 '!A1"/><Relationship Id="rId1" Type="http://schemas.openxmlformats.org/officeDocument/2006/relationships/hyperlink" Target="#'WLContent '!A1"/><Relationship Id="rId4" Type="http://schemas.openxmlformats.org/officeDocument/2006/relationships/hyperlink" Target="#'TCC2'!A1"/></Relationships>
</file>

<file path=xl/drawings/_rels/drawing24.xml.rels><?xml version="1.0" encoding="UTF-8" standalone="yes"?>
<Relationships xmlns="http://schemas.openxmlformats.org/package/2006/relationships"><Relationship Id="rId1" Type="http://schemas.openxmlformats.org/officeDocument/2006/relationships/hyperlink" Target="#'COR2'!A1"/></Relationships>
</file>

<file path=xl/drawings/_rels/drawing25.xml.rels><?xml version="1.0" encoding="UTF-8" standalone="yes"?>
<Relationships xmlns="http://schemas.openxmlformats.org/package/2006/relationships"><Relationship Id="rId1" Type="http://schemas.openxmlformats.org/officeDocument/2006/relationships/hyperlink" Target="#'COR1'!A1"/></Relationships>
</file>

<file path=xl/drawings/_rels/drawing26.xml.rels><?xml version="1.0" encoding="UTF-8" standalone="yes"?>
<Relationships xmlns="http://schemas.openxmlformats.org/package/2006/relationships"><Relationship Id="rId1" Type="http://schemas.openxmlformats.org/officeDocument/2006/relationships/hyperlink" Target="#'F5'!A1"/></Relationships>
</file>

<file path=xl/drawings/_rels/drawing27.xml.rels><?xml version="1.0" encoding="UTF-8" standalone="yes"?>
<Relationships xmlns="http://schemas.openxmlformats.org/package/2006/relationships"><Relationship Id="rId2" Type="http://schemas.openxmlformats.org/officeDocument/2006/relationships/hyperlink" Target="#CCOR2!A1"/><Relationship Id="rId1" Type="http://schemas.openxmlformats.org/officeDocument/2006/relationships/hyperlink" Target="#CorContent!A1"/></Relationships>
</file>

<file path=xl/drawings/_rels/drawing28.xml.rels><?xml version="1.0" encoding="UTF-8" standalone="yes"?>
<Relationships xmlns="http://schemas.openxmlformats.org/package/2006/relationships"><Relationship Id="rId2" Type="http://schemas.openxmlformats.org/officeDocument/2006/relationships/hyperlink" Target="#CCOR1!A1"/><Relationship Id="rId1" Type="http://schemas.openxmlformats.org/officeDocument/2006/relationships/hyperlink" Target="#CorContent!A1"/></Relationships>
</file>

<file path=xl/drawings/_rels/drawing29.xml.rels><?xml version="1.0" encoding="UTF-8" standalone="yes"?>
<Relationships xmlns="http://schemas.openxmlformats.org/package/2006/relationships"><Relationship Id="rId2" Type="http://schemas.openxmlformats.org/officeDocument/2006/relationships/hyperlink" Target="#'CF5 '!A1"/><Relationship Id="rId1" Type="http://schemas.openxmlformats.org/officeDocument/2006/relationships/hyperlink" Target="#'Forecasting Content'!A1"/></Relationships>
</file>

<file path=xl/drawings/_rels/drawing3.xml.rels><?xml version="1.0" encoding="UTF-8" standalone="yes"?>
<Relationships xmlns="http://schemas.openxmlformats.org/package/2006/relationships"><Relationship Id="rId2" Type="http://schemas.openxmlformats.org/officeDocument/2006/relationships/hyperlink" Target="#'ChecForcasting Sample Problem 4'!A1"/><Relationship Id="rId1" Type="http://schemas.openxmlformats.org/officeDocument/2006/relationships/hyperlink" Target="#'Forecasting Content'!A1"/></Relationships>
</file>

<file path=xl/drawings/_rels/drawing30.xml.rels><?xml version="1.0" encoding="UTF-8" standalone="yes"?>
<Relationships xmlns="http://schemas.openxmlformats.org/package/2006/relationships"><Relationship Id="rId1" Type="http://schemas.openxmlformats.org/officeDocument/2006/relationships/hyperlink" Target="#'T1'!A1"/></Relationships>
</file>

<file path=xl/drawings/_rels/drawing31.xml.rels><?xml version="1.0" encoding="UTF-8" standalone="yes"?>
<Relationships xmlns="http://schemas.openxmlformats.org/package/2006/relationships"><Relationship Id="rId2" Type="http://schemas.openxmlformats.org/officeDocument/2006/relationships/hyperlink" Target="#'CT1'!A1"/><Relationship Id="rId1" Type="http://schemas.openxmlformats.org/officeDocument/2006/relationships/hyperlink" Target="#'Trend Content'!A1"/></Relationships>
</file>

<file path=xl/drawings/_rels/drawing32.xml.rels><?xml version="1.0" encoding="UTF-8" standalone="yes"?>
<Relationships xmlns="http://schemas.openxmlformats.org/package/2006/relationships"><Relationship Id="rId1" Type="http://schemas.openxmlformats.org/officeDocument/2006/relationships/hyperlink" Target="#Content!A1"/></Relationships>
</file>

<file path=xl/drawings/_rels/drawing33.xml.rels><?xml version="1.0" encoding="UTF-8" standalone="yes"?>
<Relationships xmlns="http://schemas.openxmlformats.org/package/2006/relationships"><Relationship Id="rId1" Type="http://schemas.openxmlformats.org/officeDocument/2006/relationships/hyperlink" Target="#'SP1'!A1"/></Relationships>
</file>

<file path=xl/drawings/_rels/drawing34.xml.rels><?xml version="1.0" encoding="UTF-8" standalone="yes"?>
<Relationships xmlns="http://schemas.openxmlformats.org/package/2006/relationships"><Relationship Id="rId2" Type="http://schemas.openxmlformats.org/officeDocument/2006/relationships/hyperlink" Target="#'CSP1 '!A1"/><Relationship Id="rId1" Type="http://schemas.openxmlformats.org/officeDocument/2006/relationships/hyperlink" Target="#'SContent '!A1"/></Relationships>
</file>

<file path=xl/drawings/_rels/drawing35.xml.rels><?xml version="1.0" encoding="UTF-8" standalone="yes"?>
<Relationships xmlns="http://schemas.openxmlformats.org/package/2006/relationships"><Relationship Id="rId1" Type="http://schemas.openxmlformats.org/officeDocument/2006/relationships/hyperlink" Target="#'R2'!A1"/></Relationships>
</file>

<file path=xl/drawings/_rels/drawing36.xml.rels><?xml version="1.0" encoding="UTF-8" standalone="yes"?>
<Relationships xmlns="http://schemas.openxmlformats.org/package/2006/relationships"><Relationship Id="rId2" Type="http://schemas.openxmlformats.org/officeDocument/2006/relationships/hyperlink" Target="#'CR2 '!A1"/><Relationship Id="rId1" Type="http://schemas.openxmlformats.org/officeDocument/2006/relationships/hyperlink" Target="#'Regression Content'!A1"/></Relationships>
</file>

<file path=xl/drawings/_rels/drawing3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R1'!A1"/></Relationships>
</file>

<file path=xl/drawings/_rels/drawing38.xml.rels><?xml version="1.0" encoding="UTF-8" standalone="yes"?>
<Relationships xmlns="http://schemas.openxmlformats.org/package/2006/relationships"><Relationship Id="rId3" Type="http://schemas.openxmlformats.org/officeDocument/2006/relationships/hyperlink" Target="#'CR1'!A1"/><Relationship Id="rId2" Type="http://schemas.openxmlformats.org/officeDocument/2006/relationships/chart" Target="../charts/chart2.xml"/><Relationship Id="rId1" Type="http://schemas.openxmlformats.org/officeDocument/2006/relationships/hyperlink" Target="#'Regression Content'!A1"/></Relationships>
</file>

<file path=xl/drawings/_rels/drawing3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F2'!A1"/></Relationships>
</file>

<file path=xl/drawings/_rels/drawing4.xml.rels><?xml version="1.0" encoding="UTF-8" standalone="yes"?>
<Relationships xmlns="http://schemas.openxmlformats.org/package/2006/relationships"><Relationship Id="rId2" Type="http://schemas.openxmlformats.org/officeDocument/2006/relationships/hyperlink" Target="#'ChecForcasting Sample Problem 4'!A1"/><Relationship Id="rId1" Type="http://schemas.openxmlformats.org/officeDocument/2006/relationships/hyperlink" Target="#'Forecasting Content'!A1"/></Relationships>
</file>

<file path=xl/drawings/_rels/drawing40.xml.rels><?xml version="1.0" encoding="UTF-8" standalone="yes"?>
<Relationships xmlns="http://schemas.openxmlformats.org/package/2006/relationships"><Relationship Id="rId2" Type="http://schemas.openxmlformats.org/officeDocument/2006/relationships/hyperlink" Target="#'CF2 '!A1"/><Relationship Id="rId1" Type="http://schemas.openxmlformats.org/officeDocument/2006/relationships/hyperlink" Target="#'Forecasting Content'!A1"/></Relationships>
</file>

<file path=xl/drawings/_rels/drawing4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F1'!A1"/></Relationships>
</file>

<file path=xl/drawings/_rels/drawing42.xml.rels><?xml version="1.0" encoding="UTF-8" standalone="yes"?>
<Relationships xmlns="http://schemas.openxmlformats.org/package/2006/relationships"><Relationship Id="rId1" Type="http://schemas.openxmlformats.org/officeDocument/2006/relationships/hyperlink" Target="#'Index 1'!A1"/></Relationships>
</file>

<file path=xl/drawings/_rels/drawing43.xml.rels><?xml version="1.0" encoding="UTF-8" standalone="yes"?>
<Relationships xmlns="http://schemas.openxmlformats.org/package/2006/relationships"><Relationship Id="rId2" Type="http://schemas.openxmlformats.org/officeDocument/2006/relationships/hyperlink" Target="#'Check Index 1 '!A1"/><Relationship Id="rId1" Type="http://schemas.openxmlformats.org/officeDocument/2006/relationships/hyperlink" Target="#'Index Content'!A1"/></Relationships>
</file>

<file path=xl/drawings/_rels/drawing44.xml.rels><?xml version="1.0" encoding="UTF-8" standalone="yes"?>
<Relationships xmlns="http://schemas.openxmlformats.org/package/2006/relationships"><Relationship Id="rId2" Type="http://schemas.openxmlformats.org/officeDocument/2006/relationships/hyperlink" Target="#'CF1 '!A1"/><Relationship Id="rId1" Type="http://schemas.openxmlformats.org/officeDocument/2006/relationships/hyperlink" Target="#'Forecasting Content'!A1"/></Relationships>
</file>

<file path=xl/drawings/_rels/drawing45.xml.rels><?xml version="1.0" encoding="UTF-8" standalone="yes"?>
<Relationships xmlns="http://schemas.openxmlformats.org/package/2006/relationships"><Relationship Id="rId1" Type="http://schemas.openxmlformats.org/officeDocument/2006/relationships/hyperlink" Target="#'F8'!A1"/></Relationships>
</file>

<file path=xl/drawings/_rels/drawing46.xml.rels><?xml version="1.0" encoding="UTF-8" standalone="yes"?>
<Relationships xmlns="http://schemas.openxmlformats.org/package/2006/relationships"><Relationship Id="rId2" Type="http://schemas.openxmlformats.org/officeDocument/2006/relationships/hyperlink" Target="#'CSP2 '!A1"/><Relationship Id="rId1" Type="http://schemas.openxmlformats.org/officeDocument/2006/relationships/hyperlink" Target="#'SContent '!A1"/></Relationships>
</file>

<file path=xl/drawings/_rels/drawing47.xml.rels><?xml version="1.0" encoding="UTF-8" standalone="yes"?>
<Relationships xmlns="http://schemas.openxmlformats.org/package/2006/relationships"><Relationship Id="rId3" Type="http://schemas.openxmlformats.org/officeDocument/2006/relationships/hyperlink" Target="#Check1!A1"/><Relationship Id="rId2" Type="http://schemas.openxmlformats.org/officeDocument/2006/relationships/hyperlink" Target="#'WLContent (2)'!A1"/><Relationship Id="rId1" Type="http://schemas.openxmlformats.org/officeDocument/2006/relationships/hyperlink" Target="#Content!A1"/></Relationships>
</file>

<file path=xl/drawings/_rels/drawing48.xml.rels><?xml version="1.0" encoding="UTF-8" standalone="yes"?>
<Relationships xmlns="http://schemas.openxmlformats.org/package/2006/relationships"><Relationship Id="rId2" Type="http://schemas.openxmlformats.org/officeDocument/2006/relationships/hyperlink" Target="#Check1!A1"/><Relationship Id="rId1" Type="http://schemas.openxmlformats.org/officeDocument/2006/relationships/hyperlink" Target="#Content!A1"/></Relationships>
</file>

<file path=xl/drawings/_rels/drawing49.xml.rels><?xml version="1.0" encoding="UTF-8" standalone="yes"?>
<Relationships xmlns="http://schemas.openxmlformats.org/package/2006/relationships"><Relationship Id="rId2" Type="http://schemas.openxmlformats.org/officeDocument/2006/relationships/hyperlink" Target="#CPERT1!A1"/><Relationship Id="rId1" Type="http://schemas.openxmlformats.org/officeDocument/2006/relationships/hyperlink" Target="#'PERTContent  '!A1"/></Relationships>
</file>

<file path=xl/drawings/_rels/drawing5.xml.rels><?xml version="1.0" encoding="UTF-8" standalone="yes"?>
<Relationships xmlns="http://schemas.openxmlformats.org/package/2006/relationships"><Relationship Id="rId1" Type="http://schemas.openxmlformats.org/officeDocument/2006/relationships/hyperlink" Target="#'Forecasting Content'!A1"/></Relationships>
</file>

<file path=xl/drawings/_rels/drawing50.xml.rels><?xml version="1.0" encoding="UTF-8" standalone="yes"?>
<Relationships xmlns="http://schemas.openxmlformats.org/package/2006/relationships"><Relationship Id="rId2" Type="http://schemas.openxmlformats.org/officeDocument/2006/relationships/hyperlink" Target="#CPERT1!A1"/><Relationship Id="rId1" Type="http://schemas.openxmlformats.org/officeDocument/2006/relationships/hyperlink" Target="#'PERTContent  '!A1"/></Relationships>
</file>

<file path=xl/drawings/_rels/drawing51.xml.rels><?xml version="1.0" encoding="UTF-8" standalone="yes"?>
<Relationships xmlns="http://schemas.openxmlformats.org/package/2006/relationships"><Relationship Id="rId1" Type="http://schemas.openxmlformats.org/officeDocument/2006/relationships/hyperlink" Target="#'PERT1 '!A1"/></Relationships>
</file>

<file path=xl/drawings/_rels/drawing52.xml.rels><?xml version="1.0" encoding="UTF-8" standalone="yes"?>
<Relationships xmlns="http://schemas.openxmlformats.org/package/2006/relationships"><Relationship Id="rId1" Type="http://schemas.openxmlformats.org/officeDocument/2006/relationships/hyperlink" Target="#'M1'!A1"/></Relationships>
</file>

<file path=xl/drawings/_rels/drawing53.xml.rels><?xml version="1.0" encoding="UTF-8" standalone="yes"?>
<Relationships xmlns="http://schemas.openxmlformats.org/package/2006/relationships"><Relationship Id="rId2" Type="http://schemas.openxmlformats.org/officeDocument/2006/relationships/hyperlink" Target="#'CM1 '!A1"/><Relationship Id="rId1" Type="http://schemas.openxmlformats.org/officeDocument/2006/relationships/hyperlink" Target="#'Markov Content'!A1"/></Relationships>
</file>

<file path=xl/drawings/_rels/drawing54.xml.rels><?xml version="1.0" encoding="UTF-8" standalone="yes"?>
<Relationships xmlns="http://schemas.openxmlformats.org/package/2006/relationships"><Relationship Id="rId2" Type="http://schemas.openxmlformats.org/officeDocument/2006/relationships/hyperlink" Target="#'TypeContent '!A1"/><Relationship Id="rId1" Type="http://schemas.openxmlformats.org/officeDocument/2006/relationships/hyperlink" Target="#'Index 1'!A1"/></Relationships>
</file>

<file path=xl/drawings/_rels/drawing55.xml.rels><?xml version="1.0" encoding="UTF-8" standalone="yes"?>
<Relationships xmlns="http://schemas.openxmlformats.org/package/2006/relationships"><Relationship Id="rId2" Type="http://schemas.openxmlformats.org/officeDocument/2006/relationships/hyperlink" Target="#'TypeContent '!A1"/><Relationship Id="rId1" Type="http://schemas.openxmlformats.org/officeDocument/2006/relationships/hyperlink" Target="#'M1'!A1"/></Relationships>
</file>

<file path=xl/drawings/_rels/drawing6.xml.rels><?xml version="1.0" encoding="UTF-8" standalone="yes"?>
<Relationships xmlns="http://schemas.openxmlformats.org/package/2006/relationships"><Relationship Id="rId2" Type="http://schemas.openxmlformats.org/officeDocument/2006/relationships/hyperlink" Target="#Content!A1"/><Relationship Id="rId1" Type="http://schemas.openxmlformats.org/officeDocument/2006/relationships/hyperlink" Target="#'TypeContent '!A1"/></Relationships>
</file>

<file path=xl/drawings/_rels/drawing7.xml.rels><?xml version="1.0" encoding="UTF-8" standalone="yes"?>
<Relationships xmlns="http://schemas.openxmlformats.org/package/2006/relationships"><Relationship Id="rId3" Type="http://schemas.openxmlformats.org/officeDocument/2006/relationships/hyperlink" Target="#'9'!A1"/><Relationship Id="rId7" Type="http://schemas.openxmlformats.org/officeDocument/2006/relationships/hyperlink" Target="#'Trend Content'!A1"/><Relationship Id="rId2" Type="http://schemas.openxmlformats.org/officeDocument/2006/relationships/hyperlink" Target="#FirstPage!A1"/><Relationship Id="rId1" Type="http://schemas.openxmlformats.org/officeDocument/2006/relationships/hyperlink" Target="#'Forecasting Content'!A1"/><Relationship Id="rId6" Type="http://schemas.openxmlformats.org/officeDocument/2006/relationships/hyperlink" Target="#CorContent!A1"/><Relationship Id="rId5" Type="http://schemas.openxmlformats.org/officeDocument/2006/relationships/hyperlink" Target="#'Regression Content'!A1"/><Relationship Id="rId4" Type="http://schemas.openxmlformats.org/officeDocument/2006/relationships/hyperlink" Target="#'Markov Content'!A1"/></Relationships>
</file>

<file path=xl/drawings/_rels/drawing8.xml.rels><?xml version="1.0" encoding="UTF-8" standalone="yes"?>
<Relationships xmlns="http://schemas.openxmlformats.org/package/2006/relationships"><Relationship Id="rId3" Type="http://schemas.openxmlformats.org/officeDocument/2006/relationships/hyperlink" Target="#'9'!A1"/><Relationship Id="rId2" Type="http://schemas.openxmlformats.org/officeDocument/2006/relationships/hyperlink" Target="#'PERT1 '!A1"/><Relationship Id="rId1" Type="http://schemas.openxmlformats.org/officeDocument/2006/relationships/hyperlink" Target="#'TypeContent '!A1"/><Relationship Id="rId4" Type="http://schemas.openxmlformats.org/officeDocument/2006/relationships/hyperlink" Target="#Gantt1!A1"/></Relationships>
</file>

<file path=xl/drawings/_rels/drawing9.xml.rels><?xml version="1.0" encoding="UTF-8" standalone="yes"?>
<Relationships xmlns="http://schemas.openxmlformats.org/package/2006/relationships"><Relationship Id="rId3" Type="http://schemas.openxmlformats.org/officeDocument/2006/relationships/hyperlink" Target="#'WL3'!A1"/><Relationship Id="rId2" Type="http://schemas.openxmlformats.org/officeDocument/2006/relationships/hyperlink" Target="#'9'!A1"/><Relationship Id="rId1" Type="http://schemas.openxmlformats.org/officeDocument/2006/relationships/hyperlink" Target="#'TypeContent '!A1"/><Relationship Id="rId4" Type="http://schemas.openxmlformats.org/officeDocument/2006/relationships/hyperlink" Target="#'WL4'!A1"/></Relationships>
</file>

<file path=xl/drawings/drawing1.xml><?xml version="1.0" encoding="utf-8"?>
<xdr:wsDr xmlns:xdr="http://schemas.openxmlformats.org/drawingml/2006/spreadsheetDrawing" xmlns:a="http://schemas.openxmlformats.org/drawingml/2006/main">
  <xdr:twoCellAnchor>
    <xdr:from>
      <xdr:col>2</xdr:col>
      <xdr:colOff>81641</xdr:colOff>
      <xdr:row>10</xdr:row>
      <xdr:rowOff>163284</xdr:rowOff>
    </xdr:from>
    <xdr:to>
      <xdr:col>14</xdr:col>
      <xdr:colOff>312963</xdr:colOff>
      <xdr:row>35</xdr:row>
      <xdr:rowOff>81643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06284" y="2068284"/>
          <a:ext cx="7579179" cy="508907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Suppose</a:t>
          </a:r>
          <a:r>
            <a:rPr lang="en-US" sz="2000" baseline="0">
              <a:solidFill>
                <a:schemeClr val="dk1"/>
              </a:solidFill>
              <a:latin typeface="Lucida Bright" panose="02040602050505020304" pitchFamily="18" charset="0"/>
              <a:ea typeface="+mn-ea"/>
              <a:cs typeface="+mn-cs"/>
            </a:rPr>
            <a:t> that management of Burger Dome wants to evaluate the desirability of opening a second order processing station so that two customers can be served simultaneously.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Assume a single waiting line with the first customer in line moving to the first available server.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mean arrival rate is 0.75 and mean service rate is 1 customer per minute per channel.</a:t>
          </a:r>
        </a:p>
        <a:p>
          <a:r>
            <a:rPr lang="en-US" sz="2000" baseline="0">
              <a:solidFill>
                <a:schemeClr val="dk1"/>
              </a:solidFill>
              <a:latin typeface="Lucida Bright" panose="02040602050505020304" pitchFamily="18" charset="0"/>
              <a:ea typeface="+mn-ea"/>
              <a:cs typeface="+mn-cs"/>
            </a:rPr>
            <a:t> </a:t>
          </a:r>
        </a:p>
        <a:p>
          <a:r>
            <a:rPr lang="en-US" sz="2000" baseline="0">
              <a:solidFill>
                <a:schemeClr val="dk1"/>
              </a:solidFill>
              <a:latin typeface="Lucida Bright" panose="02040602050505020304" pitchFamily="18" charset="0"/>
              <a:ea typeface="+mn-ea"/>
              <a:cs typeface="+mn-cs"/>
            </a:rPr>
            <a:t>a) Calculate the probability that arriving unit has to wait for service.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The probability that there are four customers in the system.</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204107</xdr:colOff>
      <xdr:row>2</xdr:row>
      <xdr:rowOff>13606</xdr:rowOff>
    </xdr:from>
    <xdr:to>
      <xdr:col>3</xdr:col>
      <xdr:colOff>258536</xdr:colOff>
      <xdr:row>7</xdr:row>
      <xdr:rowOff>95249</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816428" y="394606"/>
          <a:ext cx="1279072" cy="1034143"/>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rPr>
            <a:t>Back</a:t>
          </a:r>
        </a:p>
      </xdr:txBody>
    </xdr:sp>
    <xdr:clientData/>
  </xdr:twoCellAnchor>
  <xdr:twoCellAnchor>
    <xdr:from>
      <xdr:col>15</xdr:col>
      <xdr:colOff>408215</xdr:colOff>
      <xdr:row>4</xdr:row>
      <xdr:rowOff>163286</xdr:rowOff>
    </xdr:from>
    <xdr:to>
      <xdr:col>15</xdr:col>
      <xdr:colOff>408215</xdr:colOff>
      <xdr:row>43</xdr:row>
      <xdr:rowOff>27215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9593036" y="925286"/>
          <a:ext cx="0" cy="79737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272142</xdr:colOff>
      <xdr:row>12</xdr:row>
      <xdr:rowOff>190499</xdr:rowOff>
    </xdr:from>
    <xdr:to>
      <xdr:col>22</xdr:col>
      <xdr:colOff>353785</xdr:colOff>
      <xdr:row>22</xdr:row>
      <xdr:rowOff>190498</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0069285" y="2476499"/>
          <a:ext cx="3918857" cy="1904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800">
            <a:latin typeface="Lucida Bright" panose="02040602050505020304" pitchFamily="18" charset="0"/>
          </a:endParaRPr>
        </a:p>
        <a:p>
          <a:r>
            <a:rPr lang="en-US" sz="1800">
              <a:latin typeface="Lucida Bright" panose="02040602050505020304" pitchFamily="18" charset="0"/>
            </a:rPr>
            <a:t>a) Pw = 0.2045</a:t>
          </a:r>
        </a:p>
        <a:p>
          <a:endParaRPr lang="en-US" sz="1800">
            <a:latin typeface="Lucida Bright" panose="02040602050505020304" pitchFamily="18" charset="0"/>
          </a:endParaRPr>
        </a:p>
        <a:p>
          <a:r>
            <a:rPr lang="en-US" sz="1800">
              <a:latin typeface="Lucida Bright" panose="02040602050505020304" pitchFamily="18" charset="0"/>
            </a:rPr>
            <a:t>b) P</a:t>
          </a:r>
          <a:r>
            <a:rPr lang="en-US" sz="1600">
              <a:latin typeface="Lucida Bright" panose="02040602050505020304" pitchFamily="18" charset="0"/>
            </a:rPr>
            <a:t>4</a:t>
          </a:r>
          <a:r>
            <a:rPr lang="en-US" sz="1400">
              <a:latin typeface="Lucida Bright" panose="02040602050505020304" pitchFamily="18" charset="0"/>
            </a:rPr>
            <a:t> </a:t>
          </a:r>
          <a:r>
            <a:rPr lang="en-US" sz="1800">
              <a:latin typeface="Lucida Bright" panose="02040602050505020304" pitchFamily="18" charset="0"/>
            </a:rPr>
            <a:t>= 0.0180</a:t>
          </a:r>
        </a:p>
      </xdr:txBody>
    </xdr:sp>
    <xdr:clientData/>
  </xdr:twoCellAnchor>
  <xdr:twoCellAnchor>
    <xdr:from>
      <xdr:col>4</xdr:col>
      <xdr:colOff>236422</xdr:colOff>
      <xdr:row>2</xdr:row>
      <xdr:rowOff>190499</xdr:rowOff>
    </xdr:from>
    <xdr:to>
      <xdr:col>14</xdr:col>
      <xdr:colOff>517071</xdr:colOff>
      <xdr:row>6</xdr:row>
      <xdr:rowOff>190499</xdr:rowOff>
    </xdr:to>
    <xdr:sp macro="" textlink="">
      <xdr:nvSpPr>
        <xdr:cNvPr id="6" name="Rounded Rectangle 1">
          <a:extLst>
            <a:ext uri="{FF2B5EF4-FFF2-40B4-BE49-F238E27FC236}">
              <a16:creationId xmlns:a16="http://schemas.microsoft.com/office/drawing/2014/main" id="{00000000-0008-0000-0000-000006000000}"/>
            </a:ext>
          </a:extLst>
        </xdr:cNvPr>
        <xdr:cNvSpPr/>
      </xdr:nvSpPr>
      <xdr:spPr>
        <a:xfrm>
          <a:off x="2685708" y="571499"/>
          <a:ext cx="6403863" cy="7620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0000"/>
              </a:solidFill>
              <a:latin typeface="Lucida Bright" panose="02040602050505020304" pitchFamily="18" charset="0"/>
            </a:rPr>
            <a:t>Check</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Waiting</a:t>
          </a:r>
          <a:r>
            <a:rPr lang="en-US" sz="3200" b="0" baseline="0">
              <a:solidFill>
                <a:schemeClr val="accent4">
                  <a:lumMod val="50000"/>
                </a:schemeClr>
              </a:solidFill>
              <a:latin typeface="Lucida Bright" panose="02040602050505020304" pitchFamily="18" charset="0"/>
            </a:rPr>
            <a:t> Lines </a:t>
          </a:r>
          <a:r>
            <a:rPr lang="en-US" sz="3200" b="0">
              <a:solidFill>
                <a:schemeClr val="accent4">
                  <a:lumMod val="50000"/>
                </a:schemeClr>
              </a:solidFill>
              <a:latin typeface="Lucida Bright" panose="02040602050505020304" pitchFamily="18" charset="0"/>
            </a:rPr>
            <a:t>Problem</a:t>
          </a:r>
          <a:r>
            <a:rPr lang="en-US" sz="3200" b="1">
              <a:solidFill>
                <a:schemeClr val="accent4">
                  <a:lumMod val="50000"/>
                </a:schemeClr>
              </a:solidFill>
              <a:latin typeface="Lucida Bright" panose="02040602050505020304" pitchFamily="18" charset="0"/>
            </a:rPr>
            <a:t> </a:t>
          </a:r>
          <a:r>
            <a:rPr lang="en-US" sz="3200" b="1">
              <a:solidFill>
                <a:srgbClr val="FF0000"/>
              </a:solidFill>
              <a:latin typeface="Lucida Bright" panose="02040602050505020304" pitchFamily="18" charset="0"/>
            </a:rPr>
            <a:t>2</a:t>
          </a:r>
          <a:r>
            <a:rPr lang="en-US" sz="3200" b="1">
              <a:solidFill>
                <a:schemeClr val="accent2">
                  <a:lumMod val="50000"/>
                </a:schemeClr>
              </a:solidFill>
              <a:latin typeface="Lucida Bright" panose="02040602050505020304" pitchFamily="18" charset="0"/>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582024</xdr:colOff>
      <xdr:row>2</xdr:row>
      <xdr:rowOff>121102</xdr:rowOff>
    </xdr:from>
    <xdr:to>
      <xdr:col>25</xdr:col>
      <xdr:colOff>136616</xdr:colOff>
      <xdr:row>8</xdr:row>
      <xdr:rowOff>114300</xdr:rowOff>
    </xdr:to>
    <xdr:sp macro="" textlink="">
      <xdr:nvSpPr>
        <xdr:cNvPr id="2" name="Rounded Rectangle 1">
          <a:extLst>
            <a:ext uri="{FF2B5EF4-FFF2-40B4-BE49-F238E27FC236}">
              <a16:creationId xmlns:a16="http://schemas.microsoft.com/office/drawing/2014/main" id="{00000000-0008-0000-0700-000002000000}"/>
            </a:ext>
          </a:extLst>
        </xdr:cNvPr>
        <xdr:cNvSpPr/>
      </xdr:nvSpPr>
      <xdr:spPr>
        <a:xfrm>
          <a:off x="7287624" y="492577"/>
          <a:ext cx="808899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Test 3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15</xdr:col>
      <xdr:colOff>81640</xdr:colOff>
      <xdr:row>22</xdr:row>
      <xdr:rowOff>112938</xdr:rowOff>
    </xdr:from>
    <xdr:to>
      <xdr:col>22</xdr:col>
      <xdr:colOff>325662</xdr:colOff>
      <xdr:row>28</xdr:row>
      <xdr:rowOff>63500</xdr:rowOff>
    </xdr:to>
    <xdr:sp macro="" textlink="">
      <xdr:nvSpPr>
        <xdr:cNvPr id="3" name="Rounded Rectangle 15">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9225640" y="4294413"/>
          <a:ext cx="4511222" cy="109356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rgbClr val="C00000"/>
              </a:solidFill>
              <a:latin typeface="Lucida Bright" panose="02040602050505020304" pitchFamily="18" charset="0"/>
            </a:rPr>
            <a:t>1</a:t>
          </a:r>
          <a:r>
            <a:rPr lang="en-US" sz="3600" baseline="0">
              <a:solidFill>
                <a:schemeClr val="tx1"/>
              </a:solidFill>
              <a:latin typeface="Lucida Bright" panose="02040602050505020304" pitchFamily="18" charset="0"/>
            </a:rPr>
            <a:t> </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4" name="Left Arrow 20">
          <a:hlinkClick xmlns:r="http://schemas.openxmlformats.org/officeDocument/2006/relationships" r:id="rId2"/>
          <a:extLst>
            <a:ext uri="{FF2B5EF4-FFF2-40B4-BE49-F238E27FC236}">
              <a16:creationId xmlns:a16="http://schemas.microsoft.com/office/drawing/2014/main" id="{00000000-0008-0000-0700-000004000000}"/>
            </a:ext>
          </a:extLst>
        </xdr:cNvPr>
        <xdr:cNvSpPr/>
      </xdr:nvSpPr>
      <xdr:spPr>
        <a:xfrm>
          <a:off x="1480457" y="163286"/>
          <a:ext cx="1384663" cy="125212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36</xdr:col>
      <xdr:colOff>472349</xdr:colOff>
      <xdr:row>0</xdr:row>
      <xdr:rowOff>0</xdr:rowOff>
    </xdr:from>
    <xdr:to>
      <xdr:col>44</xdr:col>
      <xdr:colOff>94071</xdr:colOff>
      <xdr:row>0</xdr:row>
      <xdr:rowOff>0</xdr:rowOff>
    </xdr:to>
    <xdr:sp macro="" textlink="">
      <xdr:nvSpPr>
        <xdr:cNvPr id="6" name="Rounded Rectangle 16">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14</xdr:col>
      <xdr:colOff>31750</xdr:colOff>
      <xdr:row>13</xdr:row>
      <xdr:rowOff>95250</xdr:rowOff>
    </xdr:from>
    <xdr:to>
      <xdr:col>23</xdr:col>
      <xdr:colOff>508000</xdr:colOff>
      <xdr:row>18</xdr:row>
      <xdr:rowOff>142875</xdr:rowOff>
    </xdr:to>
    <xdr:sp macro="" textlink="">
      <xdr:nvSpPr>
        <xdr:cNvPr id="7" name="Rounded Rectangle 1">
          <a:extLst>
            <a:ext uri="{FF2B5EF4-FFF2-40B4-BE49-F238E27FC236}">
              <a16:creationId xmlns:a16="http://schemas.microsoft.com/office/drawing/2014/main" id="{00000000-0008-0000-0700-000007000000}"/>
            </a:ext>
          </a:extLst>
        </xdr:cNvPr>
        <xdr:cNvSpPr/>
      </xdr:nvSpPr>
      <xdr:spPr>
        <a:xfrm>
          <a:off x="8477250" y="2555875"/>
          <a:ext cx="59055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accent5">
                  <a:lumMod val="50000"/>
                </a:schemeClr>
              </a:solidFill>
              <a:latin typeface="Lucida Bright" panose="02040602050505020304" pitchFamily="18" charset="0"/>
            </a:rPr>
            <a:t>Correlation</a:t>
          </a:r>
        </a:p>
      </xdr:txBody>
    </xdr:sp>
    <xdr:clientData/>
  </xdr:twoCellAnchor>
  <xdr:twoCellAnchor>
    <xdr:from>
      <xdr:col>15</xdr:col>
      <xdr:colOff>122915</xdr:colOff>
      <xdr:row>30</xdr:row>
      <xdr:rowOff>154213</xdr:rowOff>
    </xdr:from>
    <xdr:to>
      <xdr:col>22</xdr:col>
      <xdr:colOff>366937</xdr:colOff>
      <xdr:row>36</xdr:row>
      <xdr:rowOff>104775</xdr:rowOff>
    </xdr:to>
    <xdr:sp macro="" textlink="">
      <xdr:nvSpPr>
        <xdr:cNvPr id="8" name="Rounded Rectangle 15">
          <a:hlinkClick xmlns:r="http://schemas.openxmlformats.org/officeDocument/2006/relationships" r:id="rId4"/>
          <a:extLst>
            <a:ext uri="{FF2B5EF4-FFF2-40B4-BE49-F238E27FC236}">
              <a16:creationId xmlns:a16="http://schemas.microsoft.com/office/drawing/2014/main" id="{00000000-0008-0000-0700-000008000000}"/>
            </a:ext>
          </a:extLst>
        </xdr:cNvPr>
        <xdr:cNvSpPr/>
      </xdr:nvSpPr>
      <xdr:spPr>
        <a:xfrm>
          <a:off x="9171665" y="5853338"/>
          <a:ext cx="4466772" cy="109356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rgbClr val="C00000"/>
              </a:solidFill>
              <a:latin typeface="Lucida Bright" panose="02040602050505020304" pitchFamily="18" charset="0"/>
            </a:rPr>
            <a:t>2</a:t>
          </a:r>
          <a:endParaRPr lang="en-US" sz="3600" b="1">
            <a:solidFill>
              <a:srgbClr val="C00000"/>
            </a:solidFill>
            <a:latin typeface="Lucida Bright" panose="020406020505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582024</xdr:colOff>
      <xdr:row>2</xdr:row>
      <xdr:rowOff>121102</xdr:rowOff>
    </xdr:from>
    <xdr:to>
      <xdr:col>25</xdr:col>
      <xdr:colOff>136616</xdr:colOff>
      <xdr:row>8</xdr:row>
      <xdr:rowOff>114300</xdr:rowOff>
    </xdr:to>
    <xdr:sp macro="" textlink="">
      <xdr:nvSpPr>
        <xdr:cNvPr id="2" name="Rounded Rectangle 1">
          <a:extLst>
            <a:ext uri="{FF2B5EF4-FFF2-40B4-BE49-F238E27FC236}">
              <a16:creationId xmlns:a16="http://schemas.microsoft.com/office/drawing/2014/main" id="{00000000-0008-0000-0800-000002000000}"/>
            </a:ext>
          </a:extLst>
        </xdr:cNvPr>
        <xdr:cNvSpPr/>
      </xdr:nvSpPr>
      <xdr:spPr>
        <a:xfrm>
          <a:off x="7287624" y="492577"/>
          <a:ext cx="808899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Test 3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15</xdr:col>
      <xdr:colOff>81640</xdr:colOff>
      <xdr:row>22</xdr:row>
      <xdr:rowOff>112938</xdr:rowOff>
    </xdr:from>
    <xdr:to>
      <xdr:col>22</xdr:col>
      <xdr:colOff>325662</xdr:colOff>
      <xdr:row>28</xdr:row>
      <xdr:rowOff>63500</xdr:rowOff>
    </xdr:to>
    <xdr:sp macro="" textlink="">
      <xdr:nvSpPr>
        <xdr:cNvPr id="10" name="Rounded Rectangle 15">
          <a:hlinkClick xmlns:r="http://schemas.openxmlformats.org/officeDocument/2006/relationships" r:id="rId1"/>
          <a:extLst>
            <a:ext uri="{FF2B5EF4-FFF2-40B4-BE49-F238E27FC236}">
              <a16:creationId xmlns:a16="http://schemas.microsoft.com/office/drawing/2014/main" id="{00000000-0008-0000-0800-00000A000000}"/>
            </a:ext>
          </a:extLst>
        </xdr:cNvPr>
        <xdr:cNvSpPr/>
      </xdr:nvSpPr>
      <xdr:spPr>
        <a:xfrm>
          <a:off x="9130390" y="4288063"/>
          <a:ext cx="4466772" cy="109356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a:t>
          </a:r>
          <a:r>
            <a:rPr lang="en-US" sz="3600" baseline="0">
              <a:solidFill>
                <a:schemeClr val="tx1"/>
              </a:solidFill>
              <a:latin typeface="Lucida Bright" panose="02040602050505020304" pitchFamily="18" charset="0"/>
            </a:rPr>
            <a:t> </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11" name="Left Arrow 20">
          <a:hlinkClick xmlns:r="http://schemas.openxmlformats.org/officeDocument/2006/relationships" r:id="rId2"/>
          <a:extLst>
            <a:ext uri="{FF2B5EF4-FFF2-40B4-BE49-F238E27FC236}">
              <a16:creationId xmlns:a16="http://schemas.microsoft.com/office/drawing/2014/main" id="{00000000-0008-0000-0800-00000B000000}"/>
            </a:ext>
          </a:extLst>
        </xdr:cNvPr>
        <xdr:cNvSpPr/>
      </xdr:nvSpPr>
      <xdr:spPr>
        <a:xfrm>
          <a:off x="1480457" y="163286"/>
          <a:ext cx="1384663" cy="125212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15</xdr:col>
      <xdr:colOff>125639</xdr:colOff>
      <xdr:row>31</xdr:row>
      <xdr:rowOff>167370</xdr:rowOff>
    </xdr:from>
    <xdr:to>
      <xdr:col>22</xdr:col>
      <xdr:colOff>350611</xdr:colOff>
      <xdr:row>37</xdr:row>
      <xdr:rowOff>158750</xdr:rowOff>
    </xdr:to>
    <xdr:sp macro="" textlink="">
      <xdr:nvSpPr>
        <xdr:cNvPr id="12" name="Rounded Rectangle 21">
          <a:hlinkClick xmlns:r="http://schemas.openxmlformats.org/officeDocument/2006/relationships" r:id="rId3"/>
          <a:extLst>
            <a:ext uri="{FF2B5EF4-FFF2-40B4-BE49-F238E27FC236}">
              <a16:creationId xmlns:a16="http://schemas.microsoft.com/office/drawing/2014/main" id="{00000000-0008-0000-0800-00000C000000}"/>
            </a:ext>
          </a:extLst>
        </xdr:cNvPr>
        <xdr:cNvSpPr/>
      </xdr:nvSpPr>
      <xdr:spPr>
        <a:xfrm>
          <a:off x="9174389" y="6056995"/>
          <a:ext cx="4447722" cy="113438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2</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36</xdr:col>
      <xdr:colOff>472349</xdr:colOff>
      <xdr:row>0</xdr:row>
      <xdr:rowOff>0</xdr:rowOff>
    </xdr:from>
    <xdr:to>
      <xdr:col>44</xdr:col>
      <xdr:colOff>94071</xdr:colOff>
      <xdr:row>0</xdr:row>
      <xdr:rowOff>0</xdr:rowOff>
    </xdr:to>
    <xdr:sp macro="" textlink="">
      <xdr:nvSpPr>
        <xdr:cNvPr id="14" name="Rounded Rectangle 16">
          <a:hlinkClick xmlns:r="http://schemas.openxmlformats.org/officeDocument/2006/relationships" r:id="rId4"/>
          <a:extLst>
            <a:ext uri="{FF2B5EF4-FFF2-40B4-BE49-F238E27FC236}">
              <a16:creationId xmlns:a16="http://schemas.microsoft.com/office/drawing/2014/main" id="{00000000-0008-0000-0800-00000E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13</xdr:col>
      <xdr:colOff>460375</xdr:colOff>
      <xdr:row>13</xdr:row>
      <xdr:rowOff>127000</xdr:rowOff>
    </xdr:from>
    <xdr:to>
      <xdr:col>23</xdr:col>
      <xdr:colOff>333375</xdr:colOff>
      <xdr:row>18</xdr:row>
      <xdr:rowOff>174625</xdr:rowOff>
    </xdr:to>
    <xdr:sp macro="" textlink="">
      <xdr:nvSpPr>
        <xdr:cNvPr id="17" name="Rounded Rectangle 1">
          <a:extLst>
            <a:ext uri="{FF2B5EF4-FFF2-40B4-BE49-F238E27FC236}">
              <a16:creationId xmlns:a16="http://schemas.microsoft.com/office/drawing/2014/main" id="{00000000-0008-0000-0800-000011000000}"/>
            </a:ext>
          </a:extLst>
        </xdr:cNvPr>
        <xdr:cNvSpPr/>
      </xdr:nvSpPr>
      <xdr:spPr>
        <a:xfrm>
          <a:off x="8302625" y="2587625"/>
          <a:ext cx="59055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accent5">
                  <a:lumMod val="50000"/>
                </a:schemeClr>
              </a:solidFill>
              <a:latin typeface="Lucida Bright" panose="02040602050505020304" pitchFamily="18" charset="0"/>
            </a:rPr>
            <a:t>Simulation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582024</xdr:colOff>
      <xdr:row>2</xdr:row>
      <xdr:rowOff>121102</xdr:rowOff>
    </xdr:from>
    <xdr:to>
      <xdr:col>25</xdr:col>
      <xdr:colOff>136616</xdr:colOff>
      <xdr:row>8</xdr:row>
      <xdr:rowOff>114300</xdr:rowOff>
    </xdr:to>
    <xdr:sp macro="" textlink="">
      <xdr:nvSpPr>
        <xdr:cNvPr id="2" name="Rounded Rectangle 1">
          <a:extLst>
            <a:ext uri="{FF2B5EF4-FFF2-40B4-BE49-F238E27FC236}">
              <a16:creationId xmlns:a16="http://schemas.microsoft.com/office/drawing/2014/main" id="{00000000-0008-0000-0900-000002000000}"/>
            </a:ext>
          </a:extLst>
        </xdr:cNvPr>
        <xdr:cNvSpPr/>
      </xdr:nvSpPr>
      <xdr:spPr>
        <a:xfrm>
          <a:off x="7287624" y="492577"/>
          <a:ext cx="808899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Final Exam </a:t>
          </a:r>
          <a:r>
            <a:rPr lang="en-US" sz="4000" b="1" baseline="0">
              <a:solidFill>
                <a:schemeClr val="accent2">
                  <a:lumMod val="50000"/>
                </a:schemeClr>
              </a:solidFill>
              <a:latin typeface="Lucida Bright" panose="02040602050505020304" pitchFamily="18" charset="0"/>
            </a:rPr>
            <a:t>Homework </a:t>
          </a:r>
          <a:endParaRPr lang="en-US" sz="4000">
            <a:solidFill>
              <a:schemeClr val="tx1"/>
            </a:solidFill>
            <a:latin typeface="Lucida Bright" panose="02040602050505020304" pitchFamily="18" charset="0"/>
          </a:endParaRPr>
        </a:p>
      </xdr:txBody>
    </xdr:sp>
    <xdr:clientData/>
  </xdr:twoCellAnchor>
  <xdr:twoCellAnchor>
    <xdr:from>
      <xdr:col>9</xdr:col>
      <xdr:colOff>329474</xdr:colOff>
      <xdr:row>15</xdr:row>
      <xdr:rowOff>120013</xdr:rowOff>
    </xdr:from>
    <xdr:to>
      <xdr:col>16</xdr:col>
      <xdr:colOff>582567</xdr:colOff>
      <xdr:row>20</xdr:row>
      <xdr:rowOff>98242</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815874" y="2967988"/>
          <a:ext cx="4520293" cy="9307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9</xdr:col>
      <xdr:colOff>336096</xdr:colOff>
      <xdr:row>22</xdr:row>
      <xdr:rowOff>52161</xdr:rowOff>
    </xdr:from>
    <xdr:to>
      <xdr:col>16</xdr:col>
      <xdr:colOff>589189</xdr:colOff>
      <xdr:row>26</xdr:row>
      <xdr:rowOff>166460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900-000004000000}"/>
            </a:ext>
          </a:extLst>
        </xdr:cNvPr>
        <xdr:cNvSpPr/>
      </xdr:nvSpPr>
      <xdr:spPr>
        <a:xfrm>
          <a:off x="5822496" y="4233636"/>
          <a:ext cx="4520293" cy="87629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2</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9</xdr:col>
      <xdr:colOff>329292</xdr:colOff>
      <xdr:row>28</xdr:row>
      <xdr:rowOff>95250</xdr:rowOff>
    </xdr:from>
    <xdr:to>
      <xdr:col>16</xdr:col>
      <xdr:colOff>582385</xdr:colOff>
      <xdr:row>33</xdr:row>
      <xdr:rowOff>13606</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900-000005000000}"/>
            </a:ext>
          </a:extLst>
        </xdr:cNvPr>
        <xdr:cNvSpPr/>
      </xdr:nvSpPr>
      <xdr:spPr>
        <a:xfrm>
          <a:off x="5815692" y="5419725"/>
          <a:ext cx="4520293" cy="8708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3</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9</xdr:col>
      <xdr:colOff>334735</xdr:colOff>
      <xdr:row>35</xdr:row>
      <xdr:rowOff>43543</xdr:rowOff>
    </xdr:from>
    <xdr:to>
      <xdr:col>16</xdr:col>
      <xdr:colOff>587828</xdr:colOff>
      <xdr:row>39</xdr:row>
      <xdr:rowOff>152399</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900-000006000000}"/>
            </a:ext>
          </a:extLst>
        </xdr:cNvPr>
        <xdr:cNvSpPr/>
      </xdr:nvSpPr>
      <xdr:spPr>
        <a:xfrm>
          <a:off x="5821135" y="6701518"/>
          <a:ext cx="4520293" cy="8708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4</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9</xdr:col>
      <xdr:colOff>308425</xdr:colOff>
      <xdr:row>41</xdr:row>
      <xdr:rowOff>155122</xdr:rowOff>
    </xdr:from>
    <xdr:to>
      <xdr:col>16</xdr:col>
      <xdr:colOff>571496</xdr:colOff>
      <xdr:row>46</xdr:row>
      <xdr:rowOff>89808</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900-000007000000}"/>
            </a:ext>
          </a:extLst>
        </xdr:cNvPr>
        <xdr:cNvSpPr/>
      </xdr:nvSpPr>
      <xdr:spPr>
        <a:xfrm>
          <a:off x="5794825" y="7956097"/>
          <a:ext cx="4530271" cy="88718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5</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9</xdr:col>
      <xdr:colOff>295272</xdr:colOff>
      <xdr:row>48</xdr:row>
      <xdr:rowOff>101600</xdr:rowOff>
    </xdr:from>
    <xdr:to>
      <xdr:col>16</xdr:col>
      <xdr:colOff>548365</xdr:colOff>
      <xdr:row>53</xdr:row>
      <xdr:rowOff>19957</xdr:rowOff>
    </xdr:to>
    <xdr:sp macro="" textlink="">
      <xdr:nvSpPr>
        <xdr:cNvPr id="8" name="Rounded Rectangle 9">
          <a:hlinkClick xmlns:r="http://schemas.openxmlformats.org/officeDocument/2006/relationships" r:id="rId6"/>
          <a:extLst>
            <a:ext uri="{FF2B5EF4-FFF2-40B4-BE49-F238E27FC236}">
              <a16:creationId xmlns:a16="http://schemas.microsoft.com/office/drawing/2014/main" id="{00000000-0008-0000-0900-000008000000}"/>
            </a:ext>
          </a:extLst>
        </xdr:cNvPr>
        <xdr:cNvSpPr/>
      </xdr:nvSpPr>
      <xdr:spPr>
        <a:xfrm>
          <a:off x="5781672" y="9236075"/>
          <a:ext cx="4520293" cy="87085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6</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19</xdr:col>
      <xdr:colOff>288925</xdr:colOff>
      <xdr:row>15</xdr:row>
      <xdr:rowOff>185962</xdr:rowOff>
    </xdr:from>
    <xdr:to>
      <xdr:col>26</xdr:col>
      <xdr:colOff>532947</xdr:colOff>
      <xdr:row>20</xdr:row>
      <xdr:rowOff>98875</xdr:rowOff>
    </xdr:to>
    <xdr:sp macro="" textlink="">
      <xdr:nvSpPr>
        <xdr:cNvPr id="9" name="Rounded Rectangle 12">
          <a:hlinkClick xmlns:r="http://schemas.openxmlformats.org/officeDocument/2006/relationships" r:id="rId7"/>
          <a:extLst>
            <a:ext uri="{FF2B5EF4-FFF2-40B4-BE49-F238E27FC236}">
              <a16:creationId xmlns:a16="http://schemas.microsoft.com/office/drawing/2014/main" id="{00000000-0008-0000-0900-000009000000}"/>
            </a:ext>
          </a:extLst>
        </xdr:cNvPr>
        <xdr:cNvSpPr/>
      </xdr:nvSpPr>
      <xdr:spPr>
        <a:xfrm>
          <a:off x="11871325" y="3033937"/>
          <a:ext cx="4511222" cy="86541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7</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19</xdr:col>
      <xdr:colOff>303890</xdr:colOff>
      <xdr:row>22</xdr:row>
      <xdr:rowOff>97063</xdr:rowOff>
    </xdr:from>
    <xdr:to>
      <xdr:col>26</xdr:col>
      <xdr:colOff>547912</xdr:colOff>
      <xdr:row>27</xdr:row>
      <xdr:rowOff>9976</xdr:rowOff>
    </xdr:to>
    <xdr:sp macro="" textlink="">
      <xdr:nvSpPr>
        <xdr:cNvPr id="10" name="Rounded Rectangle 15">
          <a:hlinkClick xmlns:r="http://schemas.openxmlformats.org/officeDocument/2006/relationships" r:id="rId8"/>
          <a:extLst>
            <a:ext uri="{FF2B5EF4-FFF2-40B4-BE49-F238E27FC236}">
              <a16:creationId xmlns:a16="http://schemas.microsoft.com/office/drawing/2014/main" id="{00000000-0008-0000-0900-00000A000000}"/>
            </a:ext>
          </a:extLst>
        </xdr:cNvPr>
        <xdr:cNvSpPr/>
      </xdr:nvSpPr>
      <xdr:spPr>
        <a:xfrm>
          <a:off x="11886290" y="4278538"/>
          <a:ext cx="4511222" cy="86541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8</a:t>
          </a:r>
          <a:r>
            <a:rPr lang="en-US" sz="3600" baseline="0">
              <a:solidFill>
                <a:schemeClr val="tx1"/>
              </a:solidFill>
              <a:latin typeface="Lucida Bright" panose="02040602050505020304" pitchFamily="18" charset="0"/>
            </a:rPr>
            <a:t> </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11" name="Left Arrow 20">
          <a:hlinkClick xmlns:r="http://schemas.openxmlformats.org/officeDocument/2006/relationships" r:id="rId9"/>
          <a:extLst>
            <a:ext uri="{FF2B5EF4-FFF2-40B4-BE49-F238E27FC236}">
              <a16:creationId xmlns:a16="http://schemas.microsoft.com/office/drawing/2014/main" id="{00000000-0008-0000-0900-00000B000000}"/>
            </a:ext>
          </a:extLst>
        </xdr:cNvPr>
        <xdr:cNvSpPr/>
      </xdr:nvSpPr>
      <xdr:spPr>
        <a:xfrm>
          <a:off x="1480457" y="163286"/>
          <a:ext cx="1384663" cy="125212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19</xdr:col>
      <xdr:colOff>332014</xdr:colOff>
      <xdr:row>28</xdr:row>
      <xdr:rowOff>167370</xdr:rowOff>
    </xdr:from>
    <xdr:to>
      <xdr:col>26</xdr:col>
      <xdr:colOff>556986</xdr:colOff>
      <xdr:row>33</xdr:row>
      <xdr:rowOff>80283</xdr:rowOff>
    </xdr:to>
    <xdr:sp macro="" textlink="">
      <xdr:nvSpPr>
        <xdr:cNvPr id="12" name="Rounded Rectangle 21">
          <a:hlinkClick xmlns:r="http://schemas.openxmlformats.org/officeDocument/2006/relationships" r:id="rId10"/>
          <a:extLst>
            <a:ext uri="{FF2B5EF4-FFF2-40B4-BE49-F238E27FC236}">
              <a16:creationId xmlns:a16="http://schemas.microsoft.com/office/drawing/2014/main" id="{00000000-0008-0000-0900-00000C000000}"/>
            </a:ext>
          </a:extLst>
        </xdr:cNvPr>
        <xdr:cNvSpPr/>
      </xdr:nvSpPr>
      <xdr:spPr>
        <a:xfrm>
          <a:off x="11914414" y="5491845"/>
          <a:ext cx="4492172" cy="86541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9</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19</xdr:col>
      <xdr:colOff>347254</xdr:colOff>
      <xdr:row>35</xdr:row>
      <xdr:rowOff>86725</xdr:rowOff>
    </xdr:from>
    <xdr:to>
      <xdr:col>26</xdr:col>
      <xdr:colOff>572226</xdr:colOff>
      <xdr:row>40</xdr:row>
      <xdr:rowOff>7258</xdr:rowOff>
    </xdr:to>
    <xdr:sp macro="" textlink="">
      <xdr:nvSpPr>
        <xdr:cNvPr id="13" name="Rounded Rectangle 13">
          <a:hlinkClick xmlns:r="http://schemas.openxmlformats.org/officeDocument/2006/relationships" r:id="rId11"/>
          <a:extLst>
            <a:ext uri="{FF2B5EF4-FFF2-40B4-BE49-F238E27FC236}">
              <a16:creationId xmlns:a16="http://schemas.microsoft.com/office/drawing/2014/main" id="{00000000-0008-0000-0900-00000D000000}"/>
            </a:ext>
          </a:extLst>
        </xdr:cNvPr>
        <xdr:cNvSpPr/>
      </xdr:nvSpPr>
      <xdr:spPr>
        <a:xfrm>
          <a:off x="11929654" y="6744700"/>
          <a:ext cx="4492172" cy="8730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10</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36</xdr:col>
      <xdr:colOff>472349</xdr:colOff>
      <xdr:row>0</xdr:row>
      <xdr:rowOff>0</xdr:rowOff>
    </xdr:from>
    <xdr:to>
      <xdr:col>44</xdr:col>
      <xdr:colOff>94071</xdr:colOff>
      <xdr:row>0</xdr:row>
      <xdr:rowOff>0</xdr:rowOff>
    </xdr:to>
    <xdr:sp macro="" textlink="">
      <xdr:nvSpPr>
        <xdr:cNvPr id="14" name="Rounded Rectangle 16">
          <a:hlinkClick xmlns:r="http://schemas.openxmlformats.org/officeDocument/2006/relationships" r:id="rId10"/>
          <a:extLst>
            <a:ext uri="{FF2B5EF4-FFF2-40B4-BE49-F238E27FC236}">
              <a16:creationId xmlns:a16="http://schemas.microsoft.com/office/drawing/2014/main" id="{00000000-0008-0000-0900-00000E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19</xdr:col>
      <xdr:colOff>356779</xdr:colOff>
      <xdr:row>48</xdr:row>
      <xdr:rowOff>16875</xdr:rowOff>
    </xdr:from>
    <xdr:to>
      <xdr:col>26</xdr:col>
      <xdr:colOff>581751</xdr:colOff>
      <xdr:row>52</xdr:row>
      <xdr:rowOff>127908</xdr:rowOff>
    </xdr:to>
    <xdr:sp macro="" textlink="">
      <xdr:nvSpPr>
        <xdr:cNvPr id="15" name="Rounded Rectangle 13">
          <a:hlinkClick xmlns:r="http://schemas.openxmlformats.org/officeDocument/2006/relationships" r:id="rId12"/>
          <a:extLst>
            <a:ext uri="{FF2B5EF4-FFF2-40B4-BE49-F238E27FC236}">
              <a16:creationId xmlns:a16="http://schemas.microsoft.com/office/drawing/2014/main" id="{00000000-0008-0000-0900-00000F000000}"/>
            </a:ext>
          </a:extLst>
        </xdr:cNvPr>
        <xdr:cNvSpPr/>
      </xdr:nvSpPr>
      <xdr:spPr>
        <a:xfrm>
          <a:off x="11939179" y="9151350"/>
          <a:ext cx="4492172" cy="8730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12</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19</xdr:col>
      <xdr:colOff>349249</xdr:colOff>
      <xdr:row>41</xdr:row>
      <xdr:rowOff>153400</xdr:rowOff>
    </xdr:from>
    <xdr:to>
      <xdr:col>27</xdr:col>
      <xdr:colOff>15874</xdr:colOff>
      <xdr:row>46</xdr:row>
      <xdr:rowOff>73933</xdr:rowOff>
    </xdr:to>
    <xdr:sp macro="" textlink="">
      <xdr:nvSpPr>
        <xdr:cNvPr id="16" name="Rounded Rectangle 13">
          <a:hlinkClick xmlns:r="http://schemas.openxmlformats.org/officeDocument/2006/relationships" r:id="rId13"/>
          <a:extLst>
            <a:ext uri="{FF2B5EF4-FFF2-40B4-BE49-F238E27FC236}">
              <a16:creationId xmlns:a16="http://schemas.microsoft.com/office/drawing/2014/main" id="{00000000-0008-0000-0900-000010000000}"/>
            </a:ext>
          </a:extLst>
        </xdr:cNvPr>
        <xdr:cNvSpPr/>
      </xdr:nvSpPr>
      <xdr:spPr>
        <a:xfrm>
          <a:off x="11931649" y="7954375"/>
          <a:ext cx="4543425" cy="8730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11</a:t>
          </a:r>
          <a:endParaRPr lang="en-US" sz="3600" b="1">
            <a:solidFill>
              <a:schemeClr val="accent2">
                <a:lumMod val="50000"/>
              </a:schemeClr>
            </a:solidFill>
            <a:latin typeface="Lucida Bright" panose="020406020505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407399</xdr:colOff>
      <xdr:row>2</xdr:row>
      <xdr:rowOff>168727</xdr:rowOff>
    </xdr:from>
    <xdr:to>
      <xdr:col>23</xdr:col>
      <xdr:colOff>565241</xdr:colOff>
      <xdr:row>8</xdr:row>
      <xdr:rowOff>161925</xdr:rowOff>
    </xdr:to>
    <xdr:sp macro="" textlink="">
      <xdr:nvSpPr>
        <xdr:cNvPr id="2" name="Rounded Rectangle 1">
          <a:extLst>
            <a:ext uri="{FF2B5EF4-FFF2-40B4-BE49-F238E27FC236}">
              <a16:creationId xmlns:a16="http://schemas.microsoft.com/office/drawing/2014/main" id="{00000000-0008-0000-0A00-000002000000}"/>
            </a:ext>
          </a:extLst>
        </xdr:cNvPr>
        <xdr:cNvSpPr/>
      </xdr:nvSpPr>
      <xdr:spPr>
        <a:xfrm>
          <a:off x="6503399" y="549727"/>
          <a:ext cx="808264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Test 3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13</xdr:col>
      <xdr:colOff>550182</xdr:colOff>
      <xdr:row>22</xdr:row>
      <xdr:rowOff>134258</xdr:rowOff>
    </xdr:from>
    <xdr:to>
      <xdr:col>21</xdr:col>
      <xdr:colOff>231323</xdr:colOff>
      <xdr:row>27</xdr:row>
      <xdr:rowOff>52614</xdr:rowOff>
    </xdr:to>
    <xdr:sp macro="" textlink="">
      <xdr:nvSpPr>
        <xdr:cNvPr id="4" name="Rounded Rectangle 5">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8510361" y="4325258"/>
          <a:ext cx="4579712" cy="8708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7" name="Left Arrow 20">
          <a:hlinkClick xmlns:r="http://schemas.openxmlformats.org/officeDocument/2006/relationships" r:id="rId2"/>
          <a:extLst>
            <a:ext uri="{FF2B5EF4-FFF2-40B4-BE49-F238E27FC236}">
              <a16:creationId xmlns:a16="http://schemas.microsoft.com/office/drawing/2014/main" id="{00000000-0008-0000-0A00-000007000000}"/>
            </a:ext>
          </a:extLst>
        </xdr:cNvPr>
        <xdr:cNvSpPr/>
      </xdr:nvSpPr>
      <xdr:spPr>
        <a:xfrm>
          <a:off x="1480457" y="163286"/>
          <a:ext cx="1384663" cy="126165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35</xdr:col>
      <xdr:colOff>472349</xdr:colOff>
      <xdr:row>0</xdr:row>
      <xdr:rowOff>0</xdr:rowOff>
    </xdr:from>
    <xdr:to>
      <xdr:col>43</xdr:col>
      <xdr:colOff>94071</xdr:colOff>
      <xdr:row>0</xdr:row>
      <xdr:rowOff>0</xdr:rowOff>
    </xdr:to>
    <xdr:sp macro="" textlink="">
      <xdr:nvSpPr>
        <xdr:cNvPr id="8" name="Rounded Rectangle 16">
          <a:hlinkClick xmlns:r="http://schemas.openxmlformats.org/officeDocument/2006/relationships" r:id="rId3"/>
          <a:extLst>
            <a:ext uri="{FF2B5EF4-FFF2-40B4-BE49-F238E27FC236}">
              <a16:creationId xmlns:a16="http://schemas.microsoft.com/office/drawing/2014/main" id="{00000000-0008-0000-0A00-000008000000}"/>
            </a:ext>
          </a:extLst>
        </xdr:cNvPr>
        <xdr:cNvSpPr/>
      </xdr:nvSpPr>
      <xdr:spPr>
        <a:xfrm>
          <a:off x="218083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12</xdr:col>
      <xdr:colOff>334282</xdr:colOff>
      <xdr:row>12</xdr:row>
      <xdr:rowOff>9071</xdr:rowOff>
    </xdr:from>
    <xdr:to>
      <xdr:col>22</xdr:col>
      <xdr:colOff>334282</xdr:colOff>
      <xdr:row>19</xdr:row>
      <xdr:rowOff>130628</xdr:rowOff>
    </xdr:to>
    <xdr:sp macro="" textlink="">
      <xdr:nvSpPr>
        <xdr:cNvPr id="9" name="Rounded Rectangle 1">
          <a:extLst>
            <a:ext uri="{FF2B5EF4-FFF2-40B4-BE49-F238E27FC236}">
              <a16:creationId xmlns:a16="http://schemas.microsoft.com/office/drawing/2014/main" id="{00000000-0008-0000-0A00-000009000000}"/>
            </a:ext>
          </a:extLst>
        </xdr:cNvPr>
        <xdr:cNvSpPr/>
      </xdr:nvSpPr>
      <xdr:spPr>
        <a:xfrm>
          <a:off x="7780111" y="2229757"/>
          <a:ext cx="6204857" cy="1416957"/>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1" baseline="0">
              <a:solidFill>
                <a:schemeClr val="accent5">
                  <a:lumMod val="50000"/>
                </a:schemeClr>
              </a:solidFill>
              <a:latin typeface="Lucida Bright" panose="02040602050505020304" pitchFamily="18" charset="0"/>
            </a:rPr>
            <a:t>Coefficient of Determination</a:t>
          </a:r>
          <a:r>
            <a:rPr lang="en-US" sz="3600" b="1" baseline="0">
              <a:solidFill>
                <a:schemeClr val="tx2">
                  <a:lumMod val="50000"/>
                </a:schemeClr>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 </a:t>
          </a:r>
          <a:endParaRPr lang="en-US" sz="3600">
            <a:solidFill>
              <a:schemeClr val="tx1"/>
            </a:solidFill>
            <a:latin typeface="Lucida Bright" panose="02040602050505020304" pitchFamily="18"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407399</xdr:colOff>
      <xdr:row>2</xdr:row>
      <xdr:rowOff>168727</xdr:rowOff>
    </xdr:from>
    <xdr:to>
      <xdr:col>23</xdr:col>
      <xdr:colOff>565241</xdr:colOff>
      <xdr:row>8</xdr:row>
      <xdr:rowOff>161925</xdr:rowOff>
    </xdr:to>
    <xdr:sp macro="" textlink="">
      <xdr:nvSpPr>
        <xdr:cNvPr id="2" name="Rounded Rectangle 1">
          <a:extLst>
            <a:ext uri="{FF2B5EF4-FFF2-40B4-BE49-F238E27FC236}">
              <a16:creationId xmlns:a16="http://schemas.microsoft.com/office/drawing/2014/main" id="{00000000-0008-0000-0B00-000002000000}"/>
            </a:ext>
          </a:extLst>
        </xdr:cNvPr>
        <xdr:cNvSpPr/>
      </xdr:nvSpPr>
      <xdr:spPr>
        <a:xfrm>
          <a:off x="6503399" y="549727"/>
          <a:ext cx="808264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Test 3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9</xdr:col>
      <xdr:colOff>187322</xdr:colOff>
      <xdr:row>20</xdr:row>
      <xdr:rowOff>48985</xdr:rowOff>
    </xdr:from>
    <xdr:to>
      <xdr:col>16</xdr:col>
      <xdr:colOff>440415</xdr:colOff>
      <xdr:row>24</xdr:row>
      <xdr:rowOff>150221</xdr:rowOff>
    </xdr:to>
    <xdr:sp macro="" textlink="">
      <xdr:nvSpPr>
        <xdr:cNvPr id="3" name="Rounded Rectangle 4">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771693" y="3750128"/>
          <a:ext cx="4596493" cy="841464"/>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aseline="0">
              <a:solidFill>
                <a:schemeClr val="tx1"/>
              </a:solidFill>
              <a:latin typeface="Lucida Bright" panose="02040602050505020304" pitchFamily="18" charset="0"/>
            </a:rPr>
            <a:t> Problem </a:t>
          </a:r>
          <a:r>
            <a:rPr lang="en-US" sz="3600" b="1" baseline="0">
              <a:solidFill>
                <a:schemeClr val="accent2">
                  <a:lumMod val="50000"/>
                </a:schemeClr>
              </a:solidFill>
              <a:latin typeface="Lucida Bright" panose="02040602050505020304" pitchFamily="18" charset="0"/>
            </a:rPr>
            <a:t>1</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9</xdr:col>
      <xdr:colOff>180067</xdr:colOff>
      <xdr:row>28</xdr:row>
      <xdr:rowOff>66222</xdr:rowOff>
    </xdr:from>
    <xdr:to>
      <xdr:col>16</xdr:col>
      <xdr:colOff>473529</xdr:colOff>
      <xdr:row>32</xdr:row>
      <xdr:rowOff>175078</xdr:rowOff>
    </xdr:to>
    <xdr:sp macro="" textlink="">
      <xdr:nvSpPr>
        <xdr:cNvPr id="4" name="Rounded Rectangle 5">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5764438" y="5247822"/>
          <a:ext cx="4636862" cy="84908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2</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5" name="Left Arrow 20">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480457" y="163286"/>
          <a:ext cx="1384663" cy="126165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35</xdr:col>
      <xdr:colOff>472349</xdr:colOff>
      <xdr:row>0</xdr:row>
      <xdr:rowOff>0</xdr:rowOff>
    </xdr:from>
    <xdr:to>
      <xdr:col>43</xdr:col>
      <xdr:colOff>94071</xdr:colOff>
      <xdr:row>0</xdr:row>
      <xdr:rowOff>0</xdr:rowOff>
    </xdr:to>
    <xdr:sp macro="" textlink="">
      <xdr:nvSpPr>
        <xdr:cNvPr id="6" name="Rounded Rectangle 16">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218083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12</xdr:col>
      <xdr:colOff>301625</xdr:colOff>
      <xdr:row>12</xdr:row>
      <xdr:rowOff>63500</xdr:rowOff>
    </xdr:from>
    <xdr:to>
      <xdr:col>22</xdr:col>
      <xdr:colOff>301625</xdr:colOff>
      <xdr:row>17</xdr:row>
      <xdr:rowOff>111125</xdr:rowOff>
    </xdr:to>
    <xdr:sp macro="" textlink="">
      <xdr:nvSpPr>
        <xdr:cNvPr id="7" name="Rounded Rectangle 1">
          <a:extLst>
            <a:ext uri="{FF2B5EF4-FFF2-40B4-BE49-F238E27FC236}">
              <a16:creationId xmlns:a16="http://schemas.microsoft.com/office/drawing/2014/main" id="{00000000-0008-0000-0B00-000007000000}"/>
            </a:ext>
          </a:extLst>
        </xdr:cNvPr>
        <xdr:cNvSpPr/>
      </xdr:nvSpPr>
      <xdr:spPr>
        <a:xfrm>
          <a:off x="7616825" y="2349500"/>
          <a:ext cx="60960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accent5">
                  <a:lumMod val="75000"/>
                </a:schemeClr>
              </a:solidFill>
              <a:latin typeface="Lucida Bright" panose="02040602050505020304" pitchFamily="18" charset="0"/>
            </a:rPr>
            <a:t>Forecasting</a:t>
          </a:r>
        </a:p>
      </xdr:txBody>
    </xdr:sp>
    <xdr:clientData/>
  </xdr:twoCellAnchor>
  <xdr:twoCellAnchor>
    <xdr:from>
      <xdr:col>18</xdr:col>
      <xdr:colOff>122463</xdr:colOff>
      <xdr:row>20</xdr:row>
      <xdr:rowOff>27215</xdr:rowOff>
    </xdr:from>
    <xdr:to>
      <xdr:col>25</xdr:col>
      <xdr:colOff>415925</xdr:colOff>
      <xdr:row>24</xdr:row>
      <xdr:rowOff>136071</xdr:rowOff>
    </xdr:to>
    <xdr:sp macro="" textlink="">
      <xdr:nvSpPr>
        <xdr:cNvPr id="8" name="Rounded Rectangle 5">
          <a:hlinkClick xmlns:r="http://schemas.openxmlformats.org/officeDocument/2006/relationships" r:id="rId5"/>
          <a:extLst>
            <a:ext uri="{FF2B5EF4-FFF2-40B4-BE49-F238E27FC236}">
              <a16:creationId xmlns:a16="http://schemas.microsoft.com/office/drawing/2014/main" id="{00000000-0008-0000-0B00-000008000000}"/>
            </a:ext>
          </a:extLst>
        </xdr:cNvPr>
        <xdr:cNvSpPr/>
      </xdr:nvSpPr>
      <xdr:spPr>
        <a:xfrm>
          <a:off x="11144249" y="3837215"/>
          <a:ext cx="4579712" cy="8708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3</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18</xdr:col>
      <xdr:colOff>279851</xdr:colOff>
      <xdr:row>28</xdr:row>
      <xdr:rowOff>16328</xdr:rowOff>
    </xdr:from>
    <xdr:to>
      <xdr:col>25</xdr:col>
      <xdr:colOff>532944</xdr:colOff>
      <xdr:row>32</xdr:row>
      <xdr:rowOff>125184</xdr:rowOff>
    </xdr:to>
    <xdr:sp macro="" textlink="">
      <xdr:nvSpPr>
        <xdr:cNvPr id="9" name="Rounded Rectangle 4">
          <a:hlinkClick xmlns:r="http://schemas.openxmlformats.org/officeDocument/2006/relationships" r:id="rId6"/>
          <a:extLst>
            <a:ext uri="{FF2B5EF4-FFF2-40B4-BE49-F238E27FC236}">
              <a16:creationId xmlns:a16="http://schemas.microsoft.com/office/drawing/2014/main" id="{00000000-0008-0000-0B00-000009000000}"/>
            </a:ext>
          </a:extLst>
        </xdr:cNvPr>
        <xdr:cNvSpPr/>
      </xdr:nvSpPr>
      <xdr:spPr>
        <a:xfrm>
          <a:off x="11301637" y="5350328"/>
          <a:ext cx="4539343" cy="8708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aseline="0">
              <a:solidFill>
                <a:schemeClr val="tx1"/>
              </a:solidFill>
              <a:latin typeface="Lucida Bright" panose="02040602050505020304" pitchFamily="18" charset="0"/>
            </a:rPr>
            <a:t> Problem </a:t>
          </a:r>
          <a:r>
            <a:rPr lang="en-US" sz="3600" b="1" baseline="0">
              <a:solidFill>
                <a:schemeClr val="accent2">
                  <a:lumMod val="50000"/>
                </a:schemeClr>
              </a:solidFill>
              <a:latin typeface="Lucida Bright" panose="02040602050505020304" pitchFamily="18" charset="0"/>
            </a:rPr>
            <a:t>4</a:t>
          </a:r>
          <a:endParaRPr lang="en-US" sz="3600" b="1">
            <a:solidFill>
              <a:schemeClr val="accent2">
                <a:lumMod val="50000"/>
              </a:schemeClr>
            </a:solidFill>
            <a:latin typeface="Lucida Bright" panose="02040602050505020304" pitchFamily="18"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407399</xdr:colOff>
      <xdr:row>2</xdr:row>
      <xdr:rowOff>168727</xdr:rowOff>
    </xdr:from>
    <xdr:to>
      <xdr:col>23</xdr:col>
      <xdr:colOff>565241</xdr:colOff>
      <xdr:row>8</xdr:row>
      <xdr:rowOff>161925</xdr:rowOff>
    </xdr:to>
    <xdr:sp macro="" textlink="">
      <xdr:nvSpPr>
        <xdr:cNvPr id="2" name="Rounded Rectangle 1">
          <a:extLst>
            <a:ext uri="{FF2B5EF4-FFF2-40B4-BE49-F238E27FC236}">
              <a16:creationId xmlns:a16="http://schemas.microsoft.com/office/drawing/2014/main" id="{00000000-0008-0000-0C00-000002000000}"/>
            </a:ext>
          </a:extLst>
        </xdr:cNvPr>
        <xdr:cNvSpPr/>
      </xdr:nvSpPr>
      <xdr:spPr>
        <a:xfrm>
          <a:off x="6503399" y="549727"/>
          <a:ext cx="808264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Test 3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13</xdr:col>
      <xdr:colOff>290737</xdr:colOff>
      <xdr:row>20</xdr:row>
      <xdr:rowOff>149678</xdr:rowOff>
    </xdr:from>
    <xdr:to>
      <xdr:col>20</xdr:col>
      <xdr:colOff>543830</xdr:colOff>
      <xdr:row>25</xdr:row>
      <xdr:rowOff>68034</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8250916" y="3959678"/>
          <a:ext cx="4539343" cy="8708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aseline="0">
              <a:solidFill>
                <a:schemeClr val="tx1"/>
              </a:solidFill>
              <a:latin typeface="Lucida Bright" panose="02040602050505020304" pitchFamily="18" charset="0"/>
            </a:rPr>
            <a:t> Problem </a:t>
          </a:r>
          <a:r>
            <a:rPr lang="en-US" sz="3600" b="1" baseline="0">
              <a:solidFill>
                <a:schemeClr val="accent2">
                  <a:lumMod val="50000"/>
                </a:schemeClr>
              </a:solidFill>
              <a:latin typeface="Lucida Bright" panose="02040602050505020304" pitchFamily="18" charset="0"/>
            </a:rPr>
            <a:t>1</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13</xdr:col>
      <xdr:colOff>278038</xdr:colOff>
      <xdr:row>27</xdr:row>
      <xdr:rowOff>134257</xdr:rowOff>
    </xdr:from>
    <xdr:to>
      <xdr:col>20</xdr:col>
      <xdr:colOff>571500</xdr:colOff>
      <xdr:row>32</xdr:row>
      <xdr:rowOff>52613</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00000000-0008-0000-0C00-000006000000}"/>
            </a:ext>
          </a:extLst>
        </xdr:cNvPr>
        <xdr:cNvSpPr/>
      </xdr:nvSpPr>
      <xdr:spPr>
        <a:xfrm>
          <a:off x="8238217" y="5277757"/>
          <a:ext cx="4579712" cy="8708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2</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9" name="Left Arrow 20">
          <a:hlinkClick xmlns:r="http://schemas.openxmlformats.org/officeDocument/2006/relationships" r:id="rId3"/>
          <a:extLst>
            <a:ext uri="{FF2B5EF4-FFF2-40B4-BE49-F238E27FC236}">
              <a16:creationId xmlns:a16="http://schemas.microsoft.com/office/drawing/2014/main" id="{00000000-0008-0000-0C00-000009000000}"/>
            </a:ext>
          </a:extLst>
        </xdr:cNvPr>
        <xdr:cNvSpPr/>
      </xdr:nvSpPr>
      <xdr:spPr>
        <a:xfrm>
          <a:off x="1480457" y="163286"/>
          <a:ext cx="1384663" cy="126165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35</xdr:col>
      <xdr:colOff>472349</xdr:colOff>
      <xdr:row>0</xdr:row>
      <xdr:rowOff>0</xdr:rowOff>
    </xdr:from>
    <xdr:to>
      <xdr:col>43</xdr:col>
      <xdr:colOff>94071</xdr:colOff>
      <xdr:row>0</xdr:row>
      <xdr:rowOff>0</xdr:rowOff>
    </xdr:to>
    <xdr:sp macro="" textlink="">
      <xdr:nvSpPr>
        <xdr:cNvPr id="10" name="Rounded Rectangle 16">
          <a:hlinkClick xmlns:r="http://schemas.openxmlformats.org/officeDocument/2006/relationships" r:id="rId4"/>
          <a:extLst>
            <a:ext uri="{FF2B5EF4-FFF2-40B4-BE49-F238E27FC236}">
              <a16:creationId xmlns:a16="http://schemas.microsoft.com/office/drawing/2014/main" id="{00000000-0008-0000-0C00-00000A000000}"/>
            </a:ext>
          </a:extLst>
        </xdr:cNvPr>
        <xdr:cNvSpPr/>
      </xdr:nvSpPr>
      <xdr:spPr>
        <a:xfrm>
          <a:off x="218083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12</xdr:col>
      <xdr:colOff>301625</xdr:colOff>
      <xdr:row>12</xdr:row>
      <xdr:rowOff>63500</xdr:rowOff>
    </xdr:from>
    <xdr:to>
      <xdr:col>22</xdr:col>
      <xdr:colOff>301625</xdr:colOff>
      <xdr:row>17</xdr:row>
      <xdr:rowOff>111125</xdr:rowOff>
    </xdr:to>
    <xdr:sp macro="" textlink="">
      <xdr:nvSpPr>
        <xdr:cNvPr id="11" name="Rounded Rectangle 1">
          <a:extLst>
            <a:ext uri="{FF2B5EF4-FFF2-40B4-BE49-F238E27FC236}">
              <a16:creationId xmlns:a16="http://schemas.microsoft.com/office/drawing/2014/main" id="{00000000-0008-0000-0C00-00000B000000}"/>
            </a:ext>
          </a:extLst>
        </xdr:cNvPr>
        <xdr:cNvSpPr/>
      </xdr:nvSpPr>
      <xdr:spPr>
        <a:xfrm>
          <a:off x="7616825" y="2349500"/>
          <a:ext cx="60960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accent5">
                  <a:lumMod val="50000"/>
                </a:schemeClr>
              </a:solidFill>
              <a:latin typeface="Lucida Bright" panose="02040602050505020304" pitchFamily="18" charset="0"/>
            </a:rPr>
            <a:t>Regression Analysis</a:t>
          </a:r>
          <a:r>
            <a:rPr lang="en-US" sz="4000" b="1" baseline="0">
              <a:solidFill>
                <a:schemeClr val="tx2">
                  <a:lumMod val="50000"/>
                </a:schemeClr>
              </a:solidFill>
              <a:latin typeface="Lucida Bright" panose="02040602050505020304" pitchFamily="18" charset="0"/>
            </a:rPr>
            <a:t> </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407399</xdr:colOff>
      <xdr:row>2</xdr:row>
      <xdr:rowOff>168727</xdr:rowOff>
    </xdr:from>
    <xdr:to>
      <xdr:col>23</xdr:col>
      <xdr:colOff>565241</xdr:colOff>
      <xdr:row>8</xdr:row>
      <xdr:rowOff>161925</xdr:rowOff>
    </xdr:to>
    <xdr:sp macro="" textlink="">
      <xdr:nvSpPr>
        <xdr:cNvPr id="2" name="Rounded Rectangle 1">
          <a:extLst>
            <a:ext uri="{FF2B5EF4-FFF2-40B4-BE49-F238E27FC236}">
              <a16:creationId xmlns:a16="http://schemas.microsoft.com/office/drawing/2014/main" id="{00000000-0008-0000-0D00-000002000000}"/>
            </a:ext>
          </a:extLst>
        </xdr:cNvPr>
        <xdr:cNvSpPr/>
      </xdr:nvSpPr>
      <xdr:spPr>
        <a:xfrm>
          <a:off x="6439899" y="549727"/>
          <a:ext cx="800009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Test 2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21" name="Left Arrow 20">
          <a:hlinkClick xmlns:r="http://schemas.openxmlformats.org/officeDocument/2006/relationships" r:id="rId1"/>
          <a:extLst>
            <a:ext uri="{FF2B5EF4-FFF2-40B4-BE49-F238E27FC236}">
              <a16:creationId xmlns:a16="http://schemas.microsoft.com/office/drawing/2014/main" id="{00000000-0008-0000-0D00-000015000000}"/>
            </a:ext>
          </a:extLst>
        </xdr:cNvPr>
        <xdr:cNvSpPr/>
      </xdr:nvSpPr>
      <xdr:spPr>
        <a:xfrm>
          <a:off x="1510937" y="163286"/>
          <a:ext cx="1415143" cy="120831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35</xdr:col>
      <xdr:colOff>472349</xdr:colOff>
      <xdr:row>0</xdr:row>
      <xdr:rowOff>0</xdr:rowOff>
    </xdr:from>
    <xdr:to>
      <xdr:col>43</xdr:col>
      <xdr:colOff>94071</xdr:colOff>
      <xdr:row>0</xdr:row>
      <xdr:rowOff>0</xdr:rowOff>
    </xdr:to>
    <xdr:sp macro="" textlink="">
      <xdr:nvSpPr>
        <xdr:cNvPr id="17" name="Rounded Rectangle 16">
          <a:hlinkClick xmlns:r="http://schemas.openxmlformats.org/officeDocument/2006/relationships" r:id="rId2"/>
          <a:extLst>
            <a:ext uri="{FF2B5EF4-FFF2-40B4-BE49-F238E27FC236}">
              <a16:creationId xmlns:a16="http://schemas.microsoft.com/office/drawing/2014/main" id="{00000000-0008-0000-0D00-000011000000}"/>
            </a:ext>
          </a:extLst>
        </xdr:cNvPr>
        <xdr:cNvSpPr/>
      </xdr:nvSpPr>
      <xdr:spPr>
        <a:xfrm>
          <a:off x="22966589" y="0"/>
          <a:ext cx="462044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12</xdr:col>
      <xdr:colOff>301625</xdr:colOff>
      <xdr:row>12</xdr:row>
      <xdr:rowOff>63500</xdr:rowOff>
    </xdr:from>
    <xdr:to>
      <xdr:col>22</xdr:col>
      <xdr:colOff>301625</xdr:colOff>
      <xdr:row>17</xdr:row>
      <xdr:rowOff>111125</xdr:rowOff>
    </xdr:to>
    <xdr:sp macro="" textlink="">
      <xdr:nvSpPr>
        <xdr:cNvPr id="20" name="Rounded Rectangle 1">
          <a:extLst>
            <a:ext uri="{FF2B5EF4-FFF2-40B4-BE49-F238E27FC236}">
              <a16:creationId xmlns:a16="http://schemas.microsoft.com/office/drawing/2014/main" id="{00000000-0008-0000-0D00-000014000000}"/>
            </a:ext>
          </a:extLst>
        </xdr:cNvPr>
        <xdr:cNvSpPr/>
      </xdr:nvSpPr>
      <xdr:spPr>
        <a:xfrm>
          <a:off x="8747125" y="2349500"/>
          <a:ext cx="60325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accent5">
                  <a:lumMod val="50000"/>
                </a:schemeClr>
              </a:solidFill>
              <a:latin typeface="Lucida Bright" panose="02040602050505020304" pitchFamily="18" charset="0"/>
            </a:rPr>
            <a:t>Correlation Analysis</a:t>
          </a:r>
          <a:r>
            <a:rPr lang="en-US" sz="4000" b="1" baseline="0">
              <a:solidFill>
                <a:schemeClr val="tx2">
                  <a:lumMod val="50000"/>
                </a:schemeClr>
              </a:solidFill>
              <a:latin typeface="Lucida Bright" panose="02040602050505020304" pitchFamily="18" charset="0"/>
            </a:rPr>
            <a:t> </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13</xdr:col>
      <xdr:colOff>566511</xdr:colOff>
      <xdr:row>21</xdr:row>
      <xdr:rowOff>28122</xdr:rowOff>
    </xdr:from>
    <xdr:to>
      <xdr:col>21</xdr:col>
      <xdr:colOff>247652</xdr:colOff>
      <xdr:row>25</xdr:row>
      <xdr:rowOff>108857</xdr:rowOff>
    </xdr:to>
    <xdr:sp macro="" textlink="">
      <xdr:nvSpPr>
        <xdr:cNvPr id="15" name="Rounded Rectangle 5">
          <a:hlinkClick xmlns:r="http://schemas.openxmlformats.org/officeDocument/2006/relationships" r:id="rId3"/>
          <a:extLst>
            <a:ext uri="{FF2B5EF4-FFF2-40B4-BE49-F238E27FC236}">
              <a16:creationId xmlns:a16="http://schemas.microsoft.com/office/drawing/2014/main" id="{00000000-0008-0000-0D00-00000F000000}"/>
            </a:ext>
          </a:extLst>
        </xdr:cNvPr>
        <xdr:cNvSpPr/>
      </xdr:nvSpPr>
      <xdr:spPr>
        <a:xfrm>
          <a:off x="8526690" y="4028622"/>
          <a:ext cx="4579712" cy="84273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2</a:t>
          </a:r>
          <a:endParaRPr lang="en-US" sz="3600" b="1">
            <a:solidFill>
              <a:schemeClr val="accent2">
                <a:lumMod val="50000"/>
              </a:schemeClr>
            </a:solidFill>
            <a:latin typeface="Lucida Bright" panose="020406020505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342900</xdr:colOff>
      <xdr:row>25</xdr:row>
      <xdr:rowOff>23813</xdr:rowOff>
    </xdr:from>
    <xdr:to>
      <xdr:col>24</xdr:col>
      <xdr:colOff>200025</xdr:colOff>
      <xdr:row>25</xdr:row>
      <xdr:rowOff>23813</xdr:rowOff>
    </xdr:to>
    <xdr:cxnSp macro="">
      <xdr:nvCxnSpPr>
        <xdr:cNvPr id="2" name="Straight Connector 1">
          <a:extLst>
            <a:ext uri="{FF2B5EF4-FFF2-40B4-BE49-F238E27FC236}">
              <a16:creationId xmlns:a16="http://schemas.microsoft.com/office/drawing/2014/main" id="{00000000-0008-0000-0E00-000002000000}"/>
            </a:ext>
          </a:extLst>
        </xdr:cNvPr>
        <xdr:cNvCxnSpPr/>
      </xdr:nvCxnSpPr>
      <xdr:spPr>
        <a:xfrm>
          <a:off x="2171700" y="4748213"/>
          <a:ext cx="11734800"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266700</xdr:colOff>
      <xdr:row>10</xdr:row>
      <xdr:rowOff>42863</xdr:rowOff>
    </xdr:from>
    <xdr:to>
      <xdr:col>9</xdr:col>
      <xdr:colOff>19051</xdr:colOff>
      <xdr:row>15</xdr:row>
      <xdr:rowOff>42863</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2705100" y="1947863"/>
          <a:ext cx="2800351"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solidFill>
                <a:schemeClr val="accent2">
                  <a:lumMod val="50000"/>
                </a:schemeClr>
              </a:solidFill>
            </a:rPr>
            <a:t>Cost of Waiting </a:t>
          </a:r>
          <a:r>
            <a:rPr lang="en-US" sz="1400"/>
            <a:t>and the </a:t>
          </a:r>
          <a:r>
            <a:rPr lang="en-US" sz="1400" b="1">
              <a:solidFill>
                <a:schemeClr val="accent2">
                  <a:lumMod val="50000"/>
                </a:schemeClr>
              </a:solidFill>
            </a:rPr>
            <a:t>Cost of Service</a:t>
          </a:r>
          <a:r>
            <a:rPr lang="en-US" sz="1400"/>
            <a:t> are</a:t>
          </a:r>
          <a:r>
            <a:rPr lang="en-US" sz="1400" baseline="0"/>
            <a:t> on "per hour" basis.</a:t>
          </a:r>
          <a:endParaRPr lang="en-US" sz="1400"/>
        </a:p>
      </xdr:txBody>
    </xdr:sp>
    <xdr:clientData/>
  </xdr:twoCellAnchor>
  <xdr:twoCellAnchor>
    <xdr:from>
      <xdr:col>3</xdr:col>
      <xdr:colOff>369093</xdr:colOff>
      <xdr:row>1</xdr:row>
      <xdr:rowOff>51024</xdr:rowOff>
    </xdr:from>
    <xdr:to>
      <xdr:col>5</xdr:col>
      <xdr:colOff>476250</xdr:colOff>
      <xdr:row>7</xdr:row>
      <xdr:rowOff>27213</xdr:rowOff>
    </xdr:to>
    <xdr:sp macro="" textlink="">
      <xdr:nvSpPr>
        <xdr:cNvPr id="4" name="Left Arrow 7">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2206057" y="241524"/>
          <a:ext cx="1331800" cy="1119189"/>
        </a:xfrm>
        <a:prstGeom prst="leftArrow">
          <a:avLst/>
        </a:prstGeom>
        <a:solidFill>
          <a:schemeClr val="accent3">
            <a:lumMod val="50000"/>
          </a:schemeClr>
        </a:solidFill>
        <a:effectLst>
          <a:outerShdw blurRad="50800" dist="50800" dir="5400000" algn="ctr" rotWithShape="0">
            <a:schemeClr val="accent2">
              <a:lumMod val="50000"/>
            </a:schemeClr>
          </a:outerShdw>
        </a:effectLst>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rgbClr val="FFFF00"/>
              </a:solidFill>
              <a:latin typeface="Lucida Bright" panose="02040602050505020304" pitchFamily="18" charset="0"/>
            </a:rPr>
            <a:t>Back</a:t>
          </a:r>
        </a:p>
      </xdr:txBody>
    </xdr:sp>
    <xdr:clientData/>
  </xdr:twoCellAnchor>
  <xdr:twoCellAnchor>
    <xdr:from>
      <xdr:col>9</xdr:col>
      <xdr:colOff>214312</xdr:colOff>
      <xdr:row>8</xdr:row>
      <xdr:rowOff>1904</xdr:rowOff>
    </xdr:from>
    <xdr:to>
      <xdr:col>23</xdr:col>
      <xdr:colOff>495300</xdr:colOff>
      <xdr:row>14</xdr:row>
      <xdr:rowOff>166686</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5700712" y="1525904"/>
          <a:ext cx="7891463" cy="1307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800">
              <a:latin typeface="Lucida Bright" panose="02040602050505020304" pitchFamily="18" charset="0"/>
            </a:rPr>
            <a:t>The Total Cost is the sum of the waiting</a:t>
          </a:r>
          <a:r>
            <a:rPr lang="en-US" sz="1800" baseline="0">
              <a:latin typeface="Lucida Bright" panose="02040602050505020304" pitchFamily="18" charset="0"/>
            </a:rPr>
            <a:t> cost and the service cost:  </a:t>
          </a:r>
        </a:p>
        <a:p>
          <a:pPr algn="l"/>
          <a:r>
            <a:rPr lang="en-US" sz="1800" baseline="0">
              <a:latin typeface="Lucida Bright" panose="02040602050505020304" pitchFamily="18" charset="0"/>
            </a:rPr>
            <a:t>TC = Cw*L+Cs*k</a:t>
          </a:r>
        </a:p>
        <a:p>
          <a:pPr algn="l"/>
          <a:endParaRPr lang="en-US" sz="1800" baseline="0">
            <a:latin typeface="Lucida Bright" panose="02040602050505020304" pitchFamily="18" charset="0"/>
          </a:endParaRPr>
        </a:p>
        <a:p>
          <a:pPr algn="l"/>
          <a:r>
            <a:rPr lang="en-US" sz="1800" baseline="0">
              <a:latin typeface="Lucida Bright" panose="02040602050505020304" pitchFamily="18" charset="0"/>
            </a:rPr>
            <a:t>Insert the values of L.</a:t>
          </a:r>
        </a:p>
        <a:p>
          <a:pPr algn="l"/>
          <a:endParaRPr lang="en-US" sz="1800" baseline="0">
            <a:latin typeface="Lucida Bright" panose="02040602050505020304" pitchFamily="18" charset="0"/>
          </a:endParaRPr>
        </a:p>
      </xdr:txBody>
    </xdr:sp>
    <xdr:clientData/>
  </xdr:twoCellAnchor>
  <xdr:twoCellAnchor>
    <xdr:from>
      <xdr:col>9</xdr:col>
      <xdr:colOff>0</xdr:colOff>
      <xdr:row>35</xdr:row>
      <xdr:rowOff>180974</xdr:rowOff>
    </xdr:from>
    <xdr:to>
      <xdr:col>21</xdr:col>
      <xdr:colOff>333375</xdr:colOff>
      <xdr:row>48</xdr:row>
      <xdr:rowOff>38100</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5486400" y="6791324"/>
          <a:ext cx="6724650" cy="233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a:latin typeface="Lucida Bright" panose="02040602050505020304" pitchFamily="18" charset="0"/>
            </a:rPr>
            <a:t>Cw</a:t>
          </a:r>
          <a:r>
            <a:rPr lang="en-US" sz="1400" baseline="0">
              <a:latin typeface="Lucida Bright" panose="02040602050505020304" pitchFamily="18" charset="0"/>
            </a:rPr>
            <a:t> = the waiting cost per time period for each unit (given)</a:t>
          </a:r>
        </a:p>
        <a:p>
          <a:pPr algn="l"/>
          <a:endParaRPr lang="en-US" sz="1400" baseline="0">
            <a:latin typeface="Lucida Bright" panose="02040602050505020304" pitchFamily="18" charset="0"/>
          </a:endParaRPr>
        </a:p>
        <a:p>
          <a:pPr algn="l"/>
          <a:r>
            <a:rPr lang="en-US" sz="1400" baseline="0">
              <a:latin typeface="Lucida Bright" panose="02040602050505020304" pitchFamily="18" charset="0"/>
            </a:rPr>
            <a:t>L = the average of units in the system (from the operating characteristics)</a:t>
          </a:r>
        </a:p>
        <a:p>
          <a:pPr algn="l"/>
          <a:endParaRPr lang="en-US" sz="1400" baseline="0">
            <a:latin typeface="Lucida Bright" panose="02040602050505020304" pitchFamily="18" charset="0"/>
          </a:endParaRPr>
        </a:p>
        <a:p>
          <a:pPr algn="l"/>
          <a:r>
            <a:rPr lang="en-US" sz="1400" baseline="0">
              <a:latin typeface="Lucida Bright" panose="02040602050505020304" pitchFamily="18" charset="0"/>
            </a:rPr>
            <a:t>Cs = the service cost per time period for each channel (given)</a:t>
          </a:r>
        </a:p>
        <a:p>
          <a:pPr algn="l"/>
          <a:endParaRPr lang="en-US" sz="1400" baseline="0">
            <a:latin typeface="Lucida Bright" panose="02040602050505020304" pitchFamily="18" charset="0"/>
          </a:endParaRPr>
        </a:p>
        <a:p>
          <a:pPr algn="l"/>
          <a:r>
            <a:rPr lang="en-US" sz="1400" baseline="0">
              <a:latin typeface="Lucida Bright" panose="02040602050505020304" pitchFamily="18" charset="0"/>
            </a:rPr>
            <a:t>k = the number of channels (given)</a:t>
          </a:r>
        </a:p>
        <a:p>
          <a:pPr algn="l"/>
          <a:endParaRPr lang="en-US" sz="1400" baseline="0">
            <a:latin typeface="Lucida Bright" panose="02040602050505020304" pitchFamily="18" charset="0"/>
          </a:endParaRPr>
        </a:p>
        <a:p>
          <a:pPr algn="l"/>
          <a:r>
            <a:rPr lang="en-US" sz="1400" baseline="0">
              <a:latin typeface="Lucida Bright" panose="02040602050505020304" pitchFamily="18" charset="0"/>
            </a:rPr>
            <a:t>TC = the total cost per time period (calculated)</a:t>
          </a:r>
          <a:endParaRPr lang="en-US" sz="1400">
            <a:latin typeface="Lucida Bright" panose="02040602050505020304" pitchFamily="18" charset="0"/>
          </a:endParaRPr>
        </a:p>
      </xdr:txBody>
    </xdr:sp>
    <xdr:clientData/>
  </xdr:twoCellAnchor>
  <xdr:twoCellAnchor>
    <xdr:from>
      <xdr:col>14</xdr:col>
      <xdr:colOff>95250</xdr:colOff>
      <xdr:row>16</xdr:row>
      <xdr:rowOff>171450</xdr:rowOff>
    </xdr:from>
    <xdr:to>
      <xdr:col>14</xdr:col>
      <xdr:colOff>95250</xdr:colOff>
      <xdr:row>35</xdr:row>
      <xdr:rowOff>161925</xdr:rowOff>
    </xdr:to>
    <xdr:cxnSp macro="">
      <xdr:nvCxnSpPr>
        <xdr:cNvPr id="7" name="Straight Connector 6">
          <a:extLst>
            <a:ext uri="{FF2B5EF4-FFF2-40B4-BE49-F238E27FC236}">
              <a16:creationId xmlns:a16="http://schemas.microsoft.com/office/drawing/2014/main" id="{00000000-0008-0000-0E00-000007000000}"/>
            </a:ext>
          </a:extLst>
        </xdr:cNvPr>
        <xdr:cNvCxnSpPr/>
      </xdr:nvCxnSpPr>
      <xdr:spPr>
        <a:xfrm>
          <a:off x="8362950" y="3219450"/>
          <a:ext cx="0" cy="355282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17</xdr:col>
      <xdr:colOff>142875</xdr:colOff>
      <xdr:row>16</xdr:row>
      <xdr:rowOff>114300</xdr:rowOff>
    </xdr:from>
    <xdr:to>
      <xdr:col>17</xdr:col>
      <xdr:colOff>142875</xdr:colOff>
      <xdr:row>35</xdr:row>
      <xdr:rowOff>152400</xdr:rowOff>
    </xdr:to>
    <xdr:cxnSp macro="">
      <xdr:nvCxnSpPr>
        <xdr:cNvPr id="8" name="Straight Connector 7">
          <a:extLst>
            <a:ext uri="{FF2B5EF4-FFF2-40B4-BE49-F238E27FC236}">
              <a16:creationId xmlns:a16="http://schemas.microsoft.com/office/drawing/2014/main" id="{00000000-0008-0000-0E00-000008000000}"/>
            </a:ext>
          </a:extLst>
        </xdr:cNvPr>
        <xdr:cNvCxnSpPr/>
      </xdr:nvCxnSpPr>
      <xdr:spPr>
        <a:xfrm>
          <a:off x="9877425" y="3162300"/>
          <a:ext cx="0" cy="360045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57150</xdr:colOff>
      <xdr:row>17</xdr:row>
      <xdr:rowOff>19050</xdr:rowOff>
    </xdr:from>
    <xdr:to>
      <xdr:col>11</xdr:col>
      <xdr:colOff>57150</xdr:colOff>
      <xdr:row>35</xdr:row>
      <xdr:rowOff>114300</xdr:rowOff>
    </xdr:to>
    <xdr:cxnSp macro="">
      <xdr:nvCxnSpPr>
        <xdr:cNvPr id="9" name="Straight Connector 8">
          <a:extLst>
            <a:ext uri="{FF2B5EF4-FFF2-40B4-BE49-F238E27FC236}">
              <a16:creationId xmlns:a16="http://schemas.microsoft.com/office/drawing/2014/main" id="{00000000-0008-0000-0E00-000009000000}"/>
            </a:ext>
          </a:extLst>
        </xdr:cNvPr>
        <xdr:cNvCxnSpPr/>
      </xdr:nvCxnSpPr>
      <xdr:spPr>
        <a:xfrm>
          <a:off x="6848475" y="3257550"/>
          <a:ext cx="0" cy="346710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20</xdr:col>
      <xdr:colOff>95250</xdr:colOff>
      <xdr:row>16</xdr:row>
      <xdr:rowOff>123825</xdr:rowOff>
    </xdr:from>
    <xdr:to>
      <xdr:col>20</xdr:col>
      <xdr:colOff>95250</xdr:colOff>
      <xdr:row>35</xdr:row>
      <xdr:rowOff>161925</xdr:rowOff>
    </xdr:to>
    <xdr:cxnSp macro="">
      <xdr:nvCxnSpPr>
        <xdr:cNvPr id="10" name="Straight Connector 9">
          <a:extLst>
            <a:ext uri="{FF2B5EF4-FFF2-40B4-BE49-F238E27FC236}">
              <a16:creationId xmlns:a16="http://schemas.microsoft.com/office/drawing/2014/main" id="{00000000-0008-0000-0E00-00000A000000}"/>
            </a:ext>
          </a:extLst>
        </xdr:cNvPr>
        <xdr:cNvCxnSpPr/>
      </xdr:nvCxnSpPr>
      <xdr:spPr>
        <a:xfrm>
          <a:off x="11363325" y="3171825"/>
          <a:ext cx="0" cy="360045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552450</xdr:colOff>
      <xdr:row>16</xdr:row>
      <xdr:rowOff>133350</xdr:rowOff>
    </xdr:from>
    <xdr:to>
      <xdr:col>8</xdr:col>
      <xdr:colOff>552450</xdr:colOff>
      <xdr:row>35</xdr:row>
      <xdr:rowOff>47625</xdr:rowOff>
    </xdr:to>
    <xdr:cxnSp macro="">
      <xdr:nvCxnSpPr>
        <xdr:cNvPr id="11" name="Straight Connector 10">
          <a:extLst>
            <a:ext uri="{FF2B5EF4-FFF2-40B4-BE49-F238E27FC236}">
              <a16:creationId xmlns:a16="http://schemas.microsoft.com/office/drawing/2014/main" id="{00000000-0008-0000-0E00-00000B000000}"/>
            </a:ext>
          </a:extLst>
        </xdr:cNvPr>
        <xdr:cNvCxnSpPr/>
      </xdr:nvCxnSpPr>
      <xdr:spPr>
        <a:xfrm>
          <a:off x="5429250" y="3181350"/>
          <a:ext cx="0" cy="347662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492579</xdr:colOff>
      <xdr:row>10</xdr:row>
      <xdr:rowOff>108858</xdr:rowOff>
    </xdr:from>
    <xdr:to>
      <xdr:col>12</xdr:col>
      <xdr:colOff>459922</xdr:colOff>
      <xdr:row>26</xdr:row>
      <xdr:rowOff>190500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492579" y="2013858"/>
          <a:ext cx="8131629" cy="334735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Lucida Bright" panose="02040602050505020304" pitchFamily="18" charset="0"/>
              <a:ea typeface="+mn-ea"/>
              <a:cs typeface="+mn-cs"/>
            </a:rPr>
            <a:t>Anderson 336</a:t>
          </a:r>
        </a:p>
        <a:p>
          <a:r>
            <a:rPr lang="en-US" sz="2000" baseline="0">
              <a:solidFill>
                <a:schemeClr val="dk1"/>
              </a:solidFill>
              <a:latin typeface="Lucida Bright" panose="02040602050505020304" pitchFamily="18" charset="0"/>
              <a:ea typeface="+mn-ea"/>
              <a:cs typeface="+mn-cs"/>
            </a:rPr>
            <a:t>Management is redesigning the customer service process in a large department store. Accommodating four customers is important.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Customers arrive at the desk at the rate of two customers per hour.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four customers will arrive during any hour?</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153887" y="598714"/>
          <a:ext cx="1284513"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13</xdr:col>
      <xdr:colOff>318409</xdr:colOff>
      <xdr:row>10</xdr:row>
      <xdr:rowOff>51706</xdr:rowOff>
    </xdr:from>
    <xdr:to>
      <xdr:col>13</xdr:col>
      <xdr:colOff>318409</xdr:colOff>
      <xdr:row>40</xdr:row>
      <xdr:rowOff>231320</xdr:rowOff>
    </xdr:to>
    <xdr:cxnSp macro="">
      <xdr:nvCxnSpPr>
        <xdr:cNvPr id="4" name="Straight Connector 3">
          <a:extLst>
            <a:ext uri="{FF2B5EF4-FFF2-40B4-BE49-F238E27FC236}">
              <a16:creationId xmlns:a16="http://schemas.microsoft.com/office/drawing/2014/main" id="{00000000-0008-0000-0F00-000004000000}"/>
            </a:ext>
          </a:extLst>
        </xdr:cNvPr>
        <xdr:cNvCxnSpPr/>
      </xdr:nvCxnSpPr>
      <xdr:spPr>
        <a:xfrm>
          <a:off x="9095016" y="1956706"/>
          <a:ext cx="0" cy="647972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27216</xdr:colOff>
      <xdr:row>3</xdr:row>
      <xdr:rowOff>95249</xdr:rowOff>
    </xdr:from>
    <xdr:to>
      <xdr:col>14</xdr:col>
      <xdr:colOff>217714</xdr:colOff>
      <xdr:row>7</xdr:row>
      <xdr:rowOff>136071</xdr:rowOff>
    </xdr:to>
    <xdr:sp macro="" textlink="">
      <xdr:nvSpPr>
        <xdr:cNvPr id="5" name="Rounded Rectangle 1">
          <a:extLst>
            <a:ext uri="{FF2B5EF4-FFF2-40B4-BE49-F238E27FC236}">
              <a16:creationId xmlns:a16="http://schemas.microsoft.com/office/drawing/2014/main" id="{00000000-0008-0000-0F00-000005000000}"/>
            </a:ext>
          </a:extLst>
        </xdr:cNvPr>
        <xdr:cNvSpPr/>
      </xdr:nvSpPr>
      <xdr:spPr>
        <a:xfrm>
          <a:off x="3088823" y="666749"/>
          <a:ext cx="6517820"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0000"/>
              </a:solidFill>
              <a:latin typeface="Lucida Bright" panose="02040602050505020304" pitchFamily="18" charset="0"/>
            </a:rPr>
            <a:t>Check </a:t>
          </a:r>
          <a:r>
            <a:rPr lang="en-US" sz="3200" b="0">
              <a:solidFill>
                <a:schemeClr val="tx2">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3</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16</xdr:col>
      <xdr:colOff>40821</xdr:colOff>
      <xdr:row>3</xdr:row>
      <xdr:rowOff>54429</xdr:rowOff>
    </xdr:from>
    <xdr:to>
      <xdr:col>20</xdr:col>
      <xdr:colOff>380999</xdr:colOff>
      <xdr:row>8</xdr:row>
      <xdr:rowOff>16329</xdr:rowOff>
    </xdr:to>
    <xdr:sp macro="" textlink="">
      <xdr:nvSpPr>
        <xdr:cNvPr id="6" name="Rectangle: Rounded Corners 5">
          <a:extLst>
            <a:ext uri="{FF2B5EF4-FFF2-40B4-BE49-F238E27FC236}">
              <a16:creationId xmlns:a16="http://schemas.microsoft.com/office/drawing/2014/main" id="{00000000-0008-0000-0F00-000006000000}"/>
            </a:ext>
          </a:extLst>
        </xdr:cNvPr>
        <xdr:cNvSpPr/>
      </xdr:nvSpPr>
      <xdr:spPr>
        <a:xfrm>
          <a:off x="10668000" y="625929"/>
          <a:ext cx="2721428"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Solution</a:t>
          </a:r>
        </a:p>
      </xdr:txBody>
    </xdr:sp>
    <xdr:clientData/>
  </xdr:twoCellAnchor>
  <xdr:twoCellAnchor>
    <xdr:from>
      <xdr:col>13</xdr:col>
      <xdr:colOff>544287</xdr:colOff>
      <xdr:row>11</xdr:row>
      <xdr:rowOff>122463</xdr:rowOff>
    </xdr:from>
    <xdr:to>
      <xdr:col>24</xdr:col>
      <xdr:colOff>435430</xdr:colOff>
      <xdr:row>39</xdr:row>
      <xdr:rowOff>149677</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9320894" y="2217963"/>
              <a:ext cx="6381750" cy="57966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Probability of Customer Arrival</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λ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a:t>
              </a:r>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 2 customers per hour</a:t>
              </a: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T = 1 hour</a:t>
              </a: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n =  4 customers</a:t>
              </a: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The probability that four customers will arrive in any hour is:</a:t>
              </a: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800" baseline="0">
                  <a:solidFill>
                    <a:schemeClr val="dk1"/>
                  </a:solidFill>
                  <a:effectLst/>
                  <a:latin typeface="+mn-lt"/>
                  <a:ea typeface="+mn-ea"/>
                  <a:cs typeface="+mn-cs"/>
                </a:rPr>
                <a:t>P</a:t>
              </a:r>
              <a:r>
                <a:rPr lang="en-US" sz="2000" baseline="0">
                  <a:solidFill>
                    <a:schemeClr val="dk1"/>
                  </a:solidFill>
                  <a:effectLst/>
                  <a:latin typeface="+mn-lt"/>
                  <a:ea typeface="+mn-ea"/>
                  <a:cs typeface="+mn-cs"/>
                </a:rPr>
                <a:t>4</a:t>
              </a:r>
              <a:r>
                <a:rPr lang="en-US" sz="2800" baseline="0">
                  <a:solidFill>
                    <a:schemeClr val="dk1"/>
                  </a:solidFill>
                  <a:effectLst/>
                  <a:latin typeface="+mn-lt"/>
                  <a:ea typeface="+mn-ea"/>
                  <a:cs typeface="+mn-cs"/>
                </a:rPr>
                <a:t> = </a:t>
              </a:r>
              <a14:m>
                <m:oMath xmlns:m="http://schemas.openxmlformats.org/officeDocument/2006/math">
                  <m:f>
                    <m:fPr>
                      <m:ctrlPr>
                        <a:rPr lang="en-US" sz="2800" i="1" baseline="0">
                          <a:solidFill>
                            <a:schemeClr val="dk1"/>
                          </a:solidFill>
                          <a:effectLst/>
                          <a:latin typeface="Cambria Math" panose="02040503050406030204" pitchFamily="18" charset="0"/>
                          <a:ea typeface="+mn-ea"/>
                          <a:cs typeface="+mn-cs"/>
                        </a:rPr>
                      </m:ctrlPr>
                    </m:fPr>
                    <m:num>
                      <m:r>
                        <a:rPr lang="en-US" sz="2800" b="0" i="1" baseline="0">
                          <a:solidFill>
                            <a:schemeClr val="dk1"/>
                          </a:solidFill>
                          <a:effectLst/>
                          <a:latin typeface="Cambria Math" panose="02040503050406030204" pitchFamily="18" charset="0"/>
                          <a:ea typeface="+mn-ea"/>
                          <a:cs typeface="+mn-cs"/>
                        </a:rPr>
                        <m:t>(2∗</m:t>
                      </m:r>
                      <m:sSup>
                        <m:sSupPr>
                          <m:ctrlPr>
                            <a:rPr lang="en-US" sz="2800" b="0" i="1" baseline="0">
                              <a:solidFill>
                                <a:schemeClr val="dk1"/>
                              </a:solidFill>
                              <a:effectLst/>
                              <a:latin typeface="Cambria Math" panose="02040503050406030204" pitchFamily="18" charset="0"/>
                              <a:ea typeface="+mn-ea"/>
                              <a:cs typeface="+mn-cs"/>
                            </a:rPr>
                          </m:ctrlPr>
                        </m:sSupPr>
                        <m:e>
                          <m:r>
                            <a:rPr lang="en-US" sz="2800" b="0" i="1" baseline="0">
                              <a:solidFill>
                                <a:schemeClr val="dk1"/>
                              </a:solidFill>
                              <a:effectLst/>
                              <a:latin typeface="Cambria Math" panose="02040503050406030204" pitchFamily="18" charset="0"/>
                              <a:ea typeface="+mn-ea"/>
                              <a:cs typeface="+mn-cs"/>
                            </a:rPr>
                            <m:t>1)</m:t>
                          </m:r>
                        </m:e>
                        <m:sup>
                          <m:r>
                            <a:rPr lang="en-US" sz="2800" b="0" i="1" baseline="0">
                              <a:solidFill>
                                <a:schemeClr val="dk1"/>
                              </a:solidFill>
                              <a:effectLst/>
                              <a:latin typeface="Cambria Math" panose="02040503050406030204" pitchFamily="18" charset="0"/>
                              <a:ea typeface="+mn-ea"/>
                              <a:cs typeface="+mn-cs"/>
                            </a:rPr>
                            <m:t>4</m:t>
                          </m:r>
                        </m:sup>
                      </m:sSup>
                    </m:num>
                    <m:den>
                      <m:r>
                        <a:rPr lang="en-US" sz="2800" b="0" i="1" baseline="0">
                          <a:solidFill>
                            <a:schemeClr val="dk1"/>
                          </a:solidFill>
                          <a:effectLst/>
                          <a:latin typeface="Cambria Math" panose="02040503050406030204" pitchFamily="18" charset="0"/>
                          <a:ea typeface="+mn-ea"/>
                          <a:cs typeface="+mn-cs"/>
                        </a:rPr>
                        <m:t>4!</m:t>
                      </m:r>
                    </m:den>
                  </m:f>
                </m:oMath>
              </a14:m>
              <a:r>
                <a:rPr lang="en-US" sz="2800" baseline="0">
                  <a:solidFill>
                    <a:schemeClr val="dk1"/>
                  </a:solidFill>
                  <a:effectLst/>
                  <a:latin typeface="+mn-lt"/>
                  <a:ea typeface="+mn-ea"/>
                  <a:cs typeface="+mn-cs"/>
                </a:rPr>
                <a:t>*</a:t>
              </a:r>
              <a14:m>
                <m:oMath xmlns:m="http://schemas.openxmlformats.org/officeDocument/2006/math">
                  <m:sSup>
                    <m:sSupPr>
                      <m:ctrlPr>
                        <a:rPr lang="en-US" sz="2800" i="1" baseline="0">
                          <a:solidFill>
                            <a:schemeClr val="dk1"/>
                          </a:solidFill>
                          <a:effectLst/>
                          <a:latin typeface="Cambria Math" panose="02040503050406030204" pitchFamily="18" charset="0"/>
                          <a:ea typeface="+mn-ea"/>
                          <a:cs typeface="+mn-cs"/>
                        </a:rPr>
                      </m:ctrlPr>
                    </m:sSupPr>
                    <m:e>
                      <m:r>
                        <a:rPr lang="en-US" sz="2800" i="1" baseline="0">
                          <a:solidFill>
                            <a:schemeClr val="dk1"/>
                          </a:solidFill>
                          <a:effectLst/>
                          <a:latin typeface="Cambria Math" panose="02040503050406030204" pitchFamily="18" charset="0"/>
                          <a:ea typeface="+mn-ea"/>
                          <a:cs typeface="+mn-cs"/>
                        </a:rPr>
                        <m:t>𝑒</m:t>
                      </m:r>
                    </m:e>
                    <m:sup>
                      <m:r>
                        <a:rPr lang="en-US" sz="2800" i="1" baseline="0">
                          <a:solidFill>
                            <a:schemeClr val="dk1"/>
                          </a:solidFill>
                          <a:effectLst/>
                          <a:latin typeface="Cambria Math" panose="02040503050406030204" pitchFamily="18" charset="0"/>
                          <a:ea typeface="+mn-ea"/>
                          <a:cs typeface="+mn-cs"/>
                        </a:rPr>
                        <m:t>−</m:t>
                      </m:r>
                      <m:r>
                        <a:rPr lang="en-US" sz="2800" b="0" i="1" baseline="0">
                          <a:solidFill>
                            <a:schemeClr val="dk1"/>
                          </a:solidFill>
                          <a:effectLst/>
                          <a:latin typeface="Cambria Math" panose="02040503050406030204" pitchFamily="18" charset="0"/>
                          <a:ea typeface="+mn-ea"/>
                          <a:cs typeface="+mn-cs"/>
                        </a:rPr>
                        <m:t>(2∗1)</m:t>
                      </m:r>
                    </m:sup>
                  </m:sSup>
                </m:oMath>
              </a14:m>
              <a:endParaRPr lang="en-US" sz="28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800">
                <a:effectLst/>
              </a:endParaRPr>
            </a:p>
            <a:p>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P</a:t>
              </a:r>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4</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 </a:t>
              </a:r>
              <a14:m>
                <m:oMath xmlns:m="http://schemas.openxmlformats.org/officeDocument/2006/math">
                  <m:f>
                    <m:fPr>
                      <m:ctrlPr>
                        <a:rPr lang="en-US" sz="2800" i="1" baseline="0">
                          <a:solidFill>
                            <a:schemeClr val="tx2">
                              <a:lumMod val="50000"/>
                            </a:schemeClr>
                          </a:solidFill>
                          <a:latin typeface="Cambria Math" panose="02040503050406030204" pitchFamily="18" charset="0"/>
                          <a:ea typeface="+mn-ea"/>
                          <a:cs typeface="Times New Roman" panose="02020603050405020304" pitchFamily="18" charset="0"/>
                        </a:rPr>
                      </m:ctrlPr>
                    </m:fPr>
                    <m:num>
                      <m:r>
                        <a:rPr lang="en-US" sz="2800" b="0" i="1" baseline="0">
                          <a:solidFill>
                            <a:schemeClr val="tx2">
                              <a:lumMod val="50000"/>
                            </a:schemeClr>
                          </a:solidFill>
                          <a:latin typeface="Cambria Math" panose="02040503050406030204" pitchFamily="18" charset="0"/>
                          <a:ea typeface="+mn-ea"/>
                          <a:cs typeface="Times New Roman" panose="02020603050405020304" pitchFamily="18" charset="0"/>
                        </a:rPr>
                        <m:t>16</m:t>
                      </m:r>
                    </m:num>
                    <m:den>
                      <m:r>
                        <a:rPr lang="en-US" sz="2800" b="0" i="1" baseline="0">
                          <a:solidFill>
                            <a:schemeClr val="tx2">
                              <a:lumMod val="50000"/>
                            </a:schemeClr>
                          </a:solidFill>
                          <a:latin typeface="Cambria Math" panose="02040503050406030204" pitchFamily="18" charset="0"/>
                          <a:ea typeface="+mn-ea"/>
                          <a:cs typeface="Times New Roman" panose="02020603050405020304" pitchFamily="18" charset="0"/>
                        </a:rPr>
                        <m:t>24</m:t>
                      </m:r>
                    </m:den>
                  </m:f>
                </m:oMath>
              </a14:m>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a:t>
              </a:r>
              <a14:m>
                <m:oMath xmlns:m="http://schemas.openxmlformats.org/officeDocument/2006/math">
                  <m:sSup>
                    <m:sSupPr>
                      <m:ctrlPr>
                        <a:rPr lang="en-US" sz="2800" i="1" baseline="0">
                          <a:solidFill>
                            <a:schemeClr val="tx2">
                              <a:lumMod val="50000"/>
                            </a:schemeClr>
                          </a:solidFill>
                          <a:latin typeface="Cambria Math" panose="02040503050406030204" pitchFamily="18" charset="0"/>
                          <a:ea typeface="+mn-ea"/>
                          <a:cs typeface="Times New Roman" panose="02020603050405020304" pitchFamily="18" charset="0"/>
                        </a:rPr>
                      </m:ctrlPr>
                    </m:sSupPr>
                    <m:e>
                      <m:r>
                        <a:rPr lang="en-US" sz="2800" i="1" baseline="0">
                          <a:solidFill>
                            <a:schemeClr val="tx2">
                              <a:lumMod val="50000"/>
                            </a:schemeClr>
                          </a:solidFill>
                          <a:latin typeface="Cambria Math" panose="02040503050406030204" pitchFamily="18" charset="0"/>
                          <a:ea typeface="+mn-ea"/>
                          <a:cs typeface="Times New Roman" panose="02020603050405020304" pitchFamily="18" charset="0"/>
                        </a:rPr>
                        <m:t>𝑒</m:t>
                      </m:r>
                    </m:e>
                    <m:sup>
                      <m:r>
                        <a:rPr lang="en-US" sz="2800" i="1" baseline="0">
                          <a:solidFill>
                            <a:schemeClr val="tx2">
                              <a:lumMod val="50000"/>
                            </a:schemeClr>
                          </a:solidFill>
                          <a:latin typeface="Cambria Math" panose="02040503050406030204" pitchFamily="18" charset="0"/>
                          <a:ea typeface="+mn-ea"/>
                          <a:cs typeface="Times New Roman" panose="02020603050405020304" pitchFamily="18" charset="0"/>
                        </a:rPr>
                        <m:t>−</m:t>
                      </m:r>
                      <m:r>
                        <a:rPr lang="en-US" sz="2800" b="0" i="1" baseline="0">
                          <a:solidFill>
                            <a:schemeClr val="tx2">
                              <a:lumMod val="50000"/>
                            </a:schemeClr>
                          </a:solidFill>
                          <a:latin typeface="Cambria Math" panose="02040503050406030204" pitchFamily="18" charset="0"/>
                          <a:ea typeface="+mn-ea"/>
                          <a:cs typeface="Times New Roman" panose="02020603050405020304" pitchFamily="18" charset="0"/>
                        </a:rPr>
                        <m:t>2</m:t>
                      </m:r>
                    </m:sup>
                  </m:sSup>
                </m:oMath>
              </a14:m>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r>
                <a:rPr lang="en-US" sz="2800" baseline="0">
                  <a:solidFill>
                    <a:schemeClr val="tx2">
                      <a:lumMod val="50000"/>
                    </a:schemeClr>
                  </a:solidFill>
                  <a:latin typeface="Calibri" panose="020F0502020204030204" pitchFamily="34" charset="0"/>
                  <a:ea typeface="+mn-ea"/>
                  <a:cs typeface="Calibri" panose="020F0502020204030204" pitchFamily="34" charset="0"/>
                </a:rPr>
                <a:t>=</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r>
                <a:rPr lang="en-US" sz="2800" b="1" baseline="0">
                  <a:solidFill>
                    <a:srgbClr val="C00000"/>
                  </a:solidFill>
                  <a:latin typeface="Times New Roman" panose="02020603050405020304" pitchFamily="18" charset="0"/>
                  <a:ea typeface="+mn-ea"/>
                  <a:cs typeface="Times New Roman" panose="02020603050405020304" pitchFamily="18" charset="0"/>
                </a:rPr>
                <a:t>0.0902  </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p>
          </xdr:txBody>
        </xdr:sp>
      </mc:Choice>
      <mc:Fallback xmlns="">
        <xdr:sp macro="" textlink="">
          <xdr:nvSpPr>
            <xdr:cNvPr id="8" name="TextBox 7">
              <a:extLst>
                <a:ext uri="{FF2B5EF4-FFF2-40B4-BE49-F238E27FC236}">
                  <a16:creationId xmlns:a16="http://schemas.microsoft.com/office/drawing/2014/main" id="{3C7A4C29-2EA5-4C0D-A17E-A1F00E65D6D5}"/>
                </a:ext>
              </a:extLst>
            </xdr:cNvPr>
            <xdr:cNvSpPr txBox="1"/>
          </xdr:nvSpPr>
          <xdr:spPr>
            <a:xfrm>
              <a:off x="9320894" y="2217963"/>
              <a:ext cx="6381750" cy="57966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Probability of Customer Arrival</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λ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a:t>
              </a:r>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 2 customers per hour</a:t>
              </a: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T = 1 hour</a:t>
              </a: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n =  4 customers</a:t>
              </a: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The probability that four customers will arrive in any hour is:</a:t>
              </a: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endParaRPr lang="en-US" sz="2000" baseline="0">
                <a:solidFill>
                  <a:schemeClr val="tx2">
                    <a:lumMod val="50000"/>
                  </a:schemeClr>
                </a:solidFill>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800" baseline="0">
                  <a:solidFill>
                    <a:schemeClr val="dk1"/>
                  </a:solidFill>
                  <a:effectLst/>
                  <a:latin typeface="+mn-lt"/>
                  <a:ea typeface="+mn-ea"/>
                  <a:cs typeface="+mn-cs"/>
                </a:rPr>
                <a:t>P</a:t>
              </a:r>
              <a:r>
                <a:rPr lang="en-US" sz="2000" baseline="0">
                  <a:solidFill>
                    <a:schemeClr val="dk1"/>
                  </a:solidFill>
                  <a:effectLst/>
                  <a:latin typeface="+mn-lt"/>
                  <a:ea typeface="+mn-ea"/>
                  <a:cs typeface="+mn-cs"/>
                </a:rPr>
                <a:t>4</a:t>
              </a:r>
              <a:r>
                <a:rPr lang="en-US" sz="2800" baseline="0">
                  <a:solidFill>
                    <a:schemeClr val="dk1"/>
                  </a:solidFill>
                  <a:effectLst/>
                  <a:latin typeface="+mn-lt"/>
                  <a:ea typeface="+mn-ea"/>
                  <a:cs typeface="+mn-cs"/>
                </a:rPr>
                <a:t> = </a:t>
              </a:r>
              <a:r>
                <a:rPr lang="en-US" sz="2800" i="0" baseline="0">
                  <a:solidFill>
                    <a:schemeClr val="dk1"/>
                  </a:solidFill>
                  <a:effectLst/>
                  <a:latin typeface="+mn-lt"/>
                  <a:ea typeface="+mn-ea"/>
                  <a:cs typeface="+mn-cs"/>
                </a:rPr>
                <a:t>(</a:t>
              </a:r>
              <a:r>
                <a:rPr lang="en-US" sz="2800" b="0" i="0" baseline="0">
                  <a:solidFill>
                    <a:schemeClr val="dk1"/>
                  </a:solidFill>
                  <a:effectLst/>
                  <a:latin typeface="+mn-lt"/>
                  <a:ea typeface="+mn-ea"/>
                  <a:cs typeface="+mn-cs"/>
                </a:rPr>
                <a:t>(2∗〖1)〗^4)/4!</a:t>
              </a:r>
              <a:r>
                <a:rPr lang="en-US" sz="2800" baseline="0">
                  <a:solidFill>
                    <a:schemeClr val="dk1"/>
                  </a:solidFill>
                  <a:effectLst/>
                  <a:latin typeface="+mn-lt"/>
                  <a:ea typeface="+mn-ea"/>
                  <a:cs typeface="+mn-cs"/>
                </a:rPr>
                <a:t>*</a:t>
              </a:r>
              <a:r>
                <a:rPr lang="en-US" sz="2800" i="0" baseline="0">
                  <a:solidFill>
                    <a:schemeClr val="dk1"/>
                  </a:solidFill>
                  <a:effectLst/>
                  <a:latin typeface="+mn-lt"/>
                  <a:ea typeface="+mn-ea"/>
                  <a:cs typeface="+mn-cs"/>
                </a:rPr>
                <a:t>𝑒^(−</a:t>
              </a:r>
              <a:r>
                <a:rPr lang="en-US" sz="2800" b="0" i="0" baseline="0">
                  <a:solidFill>
                    <a:schemeClr val="dk1"/>
                  </a:solidFill>
                  <a:effectLst/>
                  <a:latin typeface="+mn-lt"/>
                  <a:ea typeface="+mn-ea"/>
                  <a:cs typeface="+mn-cs"/>
                </a:rPr>
                <a:t>(2∗1))</a:t>
              </a:r>
              <a:endParaRPr lang="en-US" sz="28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800">
                <a:effectLst/>
              </a:endParaRPr>
            </a:p>
            <a:p>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P</a:t>
              </a:r>
              <a:r>
                <a:rPr lang="en-US" sz="2000" baseline="0">
                  <a:solidFill>
                    <a:schemeClr val="tx2">
                      <a:lumMod val="50000"/>
                    </a:schemeClr>
                  </a:solidFill>
                  <a:latin typeface="Times New Roman" panose="02020603050405020304" pitchFamily="18" charset="0"/>
                  <a:ea typeface="+mn-ea"/>
                  <a:cs typeface="Times New Roman" panose="02020603050405020304" pitchFamily="18" charset="0"/>
                </a:rPr>
                <a:t>4</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 </a:t>
              </a:r>
              <a:r>
                <a:rPr lang="en-US" sz="2800" b="0" i="0" baseline="0">
                  <a:solidFill>
                    <a:schemeClr val="tx2">
                      <a:lumMod val="50000"/>
                    </a:schemeClr>
                  </a:solidFill>
                  <a:latin typeface="Cambria Math" panose="02040503050406030204" pitchFamily="18" charset="0"/>
                  <a:ea typeface="+mn-ea"/>
                  <a:cs typeface="Times New Roman" panose="02020603050405020304" pitchFamily="18" charset="0"/>
                </a:rPr>
                <a:t>16/24</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a:t>
              </a:r>
              <a:r>
                <a:rPr lang="en-US" sz="2800" i="0" baseline="0">
                  <a:solidFill>
                    <a:schemeClr val="tx2">
                      <a:lumMod val="50000"/>
                    </a:schemeClr>
                  </a:solidFill>
                  <a:latin typeface="Cambria Math" panose="02040503050406030204" pitchFamily="18" charset="0"/>
                  <a:ea typeface="+mn-ea"/>
                  <a:cs typeface="Times New Roman" panose="02020603050405020304" pitchFamily="18" charset="0"/>
                </a:rPr>
                <a:t>𝑒^(−</a:t>
              </a:r>
              <a:r>
                <a:rPr lang="en-US" sz="2800" b="0" i="0" baseline="0">
                  <a:solidFill>
                    <a:schemeClr val="tx2">
                      <a:lumMod val="50000"/>
                    </a:schemeClr>
                  </a:solidFill>
                  <a:latin typeface="Cambria Math" panose="02040503050406030204" pitchFamily="18" charset="0"/>
                  <a:ea typeface="+mn-ea"/>
                  <a:cs typeface="Times New Roman" panose="02020603050405020304" pitchFamily="18" charset="0"/>
                </a:rPr>
                <a:t>2)</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r>
                <a:rPr lang="en-US" sz="2800" baseline="0">
                  <a:solidFill>
                    <a:schemeClr val="tx2">
                      <a:lumMod val="50000"/>
                    </a:schemeClr>
                  </a:solidFill>
                  <a:latin typeface="Calibri" panose="020F0502020204030204" pitchFamily="34" charset="0"/>
                  <a:ea typeface="+mn-ea"/>
                  <a:cs typeface="Calibri" panose="020F0502020204030204" pitchFamily="34" charset="0"/>
                </a:rPr>
                <a:t>=</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r>
                <a:rPr lang="en-US" sz="2800" b="1" baseline="0">
                  <a:solidFill>
                    <a:srgbClr val="C00000"/>
                  </a:solidFill>
                  <a:latin typeface="Times New Roman" panose="02020603050405020304" pitchFamily="18" charset="0"/>
                  <a:ea typeface="+mn-ea"/>
                  <a:cs typeface="Times New Roman" panose="02020603050405020304" pitchFamily="18" charset="0"/>
                </a:rPr>
                <a:t>0.0902  </a:t>
              </a:r>
              <a:r>
                <a:rPr lang="en-US" sz="2800" baseline="0">
                  <a:solidFill>
                    <a:schemeClr val="tx2">
                      <a:lumMod val="50000"/>
                    </a:schemeClr>
                  </a:solidFill>
                  <a:latin typeface="Times New Roman" panose="02020603050405020304" pitchFamily="18" charset="0"/>
                  <a:ea typeface="+mn-ea"/>
                  <a:cs typeface="Times New Roman" panose="02020603050405020304" pitchFamily="18" charset="0"/>
                </a:rPr>
                <a:t>                                                                                 </a:t>
              </a:r>
            </a:p>
          </xdr:txBody>
        </xdr:sp>
      </mc:Fallback>
    </mc:AlternateContent>
    <xdr:clientData/>
  </xdr:twoCellAnchor>
  <xdr:oneCellAnchor>
    <xdr:from>
      <xdr:col>25</xdr:col>
      <xdr:colOff>54428</xdr:colOff>
      <xdr:row>30</xdr:row>
      <xdr:rowOff>1</xdr:rowOff>
    </xdr:from>
    <xdr:ext cx="802822" cy="568968"/>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F00-000009000000}"/>
                </a:ext>
              </a:extLst>
            </xdr:cNvPr>
            <xdr:cNvSpPr txBox="1"/>
          </xdr:nvSpPr>
          <xdr:spPr>
            <a:xfrm>
              <a:off x="15933964" y="6150430"/>
              <a:ext cx="802822" cy="568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sSup>
                    <m:sSupPr>
                      <m:ctrlPr>
                        <a:rPr lang="en-US" sz="2800" i="1">
                          <a:latin typeface="Cambria Math" panose="02040503050406030204" pitchFamily="18" charset="0"/>
                        </a:rPr>
                      </m:ctrlPr>
                    </m:sSupPr>
                    <m:e>
                      <m:r>
                        <a:rPr lang="en-US" sz="2800" i="1">
                          <a:latin typeface="Cambria Math" panose="02040503050406030204" pitchFamily="18" charset="0"/>
                        </a:rPr>
                        <m:t>𝑒</m:t>
                      </m:r>
                    </m:e>
                    <m:sup>
                      <m:r>
                        <a:rPr lang="en-US" sz="2800" i="1">
                          <a:latin typeface="Cambria Math" panose="02040503050406030204" pitchFamily="18" charset="0"/>
                        </a:rPr>
                        <m:t>−</m:t>
                      </m:r>
                      <m:r>
                        <a:rPr lang="en-US" sz="2800" b="0" i="1">
                          <a:latin typeface="Cambria Math" panose="02040503050406030204" pitchFamily="18" charset="0"/>
                        </a:rPr>
                        <m:t>2</m:t>
                      </m:r>
                    </m:sup>
                  </m:sSup>
                </m:oMath>
              </a14:m>
              <a:r>
                <a:rPr lang="en-US" sz="2800">
                  <a:latin typeface="Calibri" panose="020F0502020204030204" pitchFamily="34" charset="0"/>
                  <a:cs typeface="Calibri" panose="020F0502020204030204" pitchFamily="34" charset="0"/>
                </a:rPr>
                <a:t>=</a:t>
              </a:r>
              <a:endParaRPr lang="en-US" sz="2800"/>
            </a:p>
          </xdr:txBody>
        </xdr:sp>
      </mc:Choice>
      <mc:Fallback xmlns="">
        <xdr:sp macro="" textlink="">
          <xdr:nvSpPr>
            <xdr:cNvPr id="9" name="TextBox 8">
              <a:extLst>
                <a:ext uri="{FF2B5EF4-FFF2-40B4-BE49-F238E27FC236}">
                  <a16:creationId xmlns:a16="http://schemas.microsoft.com/office/drawing/2014/main" id="{2E60AB84-AB61-46FA-8224-D15DA65FE286}"/>
                </a:ext>
              </a:extLst>
            </xdr:cNvPr>
            <xdr:cNvSpPr txBox="1"/>
          </xdr:nvSpPr>
          <xdr:spPr>
            <a:xfrm>
              <a:off x="15933964" y="6150430"/>
              <a:ext cx="802822" cy="568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2800" i="0">
                  <a:latin typeface="Cambria Math" panose="02040503050406030204" pitchFamily="18" charset="0"/>
                </a:rPr>
                <a:t>𝑒^(−</a:t>
              </a:r>
              <a:r>
                <a:rPr lang="en-US" sz="2800" b="0" i="0">
                  <a:latin typeface="Cambria Math" panose="02040503050406030204" pitchFamily="18" charset="0"/>
                </a:rPr>
                <a:t>2)</a:t>
              </a:r>
              <a:r>
                <a:rPr lang="en-US" sz="2800">
                  <a:latin typeface="Calibri" panose="020F0502020204030204" pitchFamily="34" charset="0"/>
                  <a:cs typeface="Calibri" panose="020F0502020204030204" pitchFamily="34" charset="0"/>
                </a:rPr>
                <a:t>=</a:t>
              </a:r>
              <a:endParaRPr lang="en-US" sz="2800"/>
            </a:p>
          </xdr:txBody>
        </xdr:sp>
      </mc:Fallback>
    </mc:AlternateContent>
    <xdr:clientData/>
  </xdr:oneCellAnchor>
  <xdr:twoCellAnchor>
    <xdr:from>
      <xdr:col>0</xdr:col>
      <xdr:colOff>476250</xdr:colOff>
      <xdr:row>27</xdr:row>
      <xdr:rowOff>81643</xdr:rowOff>
    </xdr:from>
    <xdr:to>
      <xdr:col>12</xdr:col>
      <xdr:colOff>443593</xdr:colOff>
      <xdr:row>47</xdr:row>
      <xdr:rowOff>54429</xdr:rowOff>
    </xdr:to>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F00-00000C000000}"/>
                </a:ext>
              </a:extLst>
            </xdr:cNvPr>
            <xdr:cNvSpPr txBox="1"/>
          </xdr:nvSpPr>
          <xdr:spPr>
            <a:xfrm>
              <a:off x="476250" y="5551714"/>
              <a:ext cx="8131629" cy="508907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Notes: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Customers arrive at service facilities randomly. The variability of customer arrivals often can be described by a Poisson distribution, which specifies the probability than n customers will arrive in T time periods:</a:t>
              </a:r>
            </a:p>
            <a:p>
              <a:endParaRPr lang="en-US" sz="2000" baseline="0">
                <a:solidFill>
                  <a:schemeClr val="dk1"/>
                </a:solidFill>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aseline="0">
                  <a:solidFill>
                    <a:schemeClr val="dk1"/>
                  </a:solidFill>
                  <a:effectLst/>
                  <a:latin typeface="+mn-lt"/>
                  <a:ea typeface="+mn-ea"/>
                  <a:cs typeface="+mn-cs"/>
                </a:rPr>
                <a:t>P</a:t>
              </a:r>
              <a:r>
                <a:rPr lang="en-US" sz="1800" baseline="0">
                  <a:solidFill>
                    <a:schemeClr val="dk1"/>
                  </a:solidFill>
                  <a:effectLst/>
                  <a:latin typeface="+mn-lt"/>
                  <a:ea typeface="+mn-ea"/>
                  <a:cs typeface="+mn-cs"/>
                </a:rPr>
                <a:t>n</a:t>
              </a:r>
              <a:r>
                <a:rPr lang="en-US" sz="2400" baseline="0">
                  <a:solidFill>
                    <a:schemeClr val="dk1"/>
                  </a:solidFill>
                  <a:effectLst/>
                  <a:latin typeface="+mn-lt"/>
                  <a:ea typeface="+mn-ea"/>
                  <a:cs typeface="+mn-cs"/>
                </a:rPr>
                <a:t> = </a:t>
              </a:r>
              <a14:m>
                <m:oMath xmlns:m="http://schemas.openxmlformats.org/officeDocument/2006/math">
                  <m:f>
                    <m:fPr>
                      <m:ctrlPr>
                        <a:rPr lang="en-US" sz="2400" i="1" baseline="0">
                          <a:solidFill>
                            <a:schemeClr val="dk1"/>
                          </a:solidFill>
                          <a:effectLst/>
                          <a:latin typeface="Cambria Math" panose="02040503050406030204" pitchFamily="18" charset="0"/>
                          <a:ea typeface="+mn-ea"/>
                          <a:cs typeface="+mn-cs"/>
                        </a:rPr>
                      </m:ctrlPr>
                    </m:fPr>
                    <m:num>
                      <m:r>
                        <a:rPr lang="en-US" sz="2400" b="0" i="1" baseline="0">
                          <a:solidFill>
                            <a:schemeClr val="dk1"/>
                          </a:solidFill>
                          <a:effectLst/>
                          <a:latin typeface="Cambria Math" panose="02040503050406030204" pitchFamily="18" charset="0"/>
                          <a:ea typeface="+mn-ea"/>
                          <a:cs typeface="+mn-cs"/>
                        </a:rPr>
                        <m:t>(</m:t>
                      </m:r>
                      <m:r>
                        <m:rPr>
                          <m:sty m:val="p"/>
                        </m:rPr>
                        <a:rPr lang="el-GR" sz="2400" b="0" i="1" baseline="0">
                          <a:solidFill>
                            <a:schemeClr val="dk1"/>
                          </a:solidFill>
                          <a:effectLst/>
                          <a:latin typeface="Cambria Math" panose="02040503050406030204" pitchFamily="18" charset="0"/>
                          <a:ea typeface="+mn-ea"/>
                          <a:cs typeface="+mn-cs"/>
                        </a:rPr>
                        <m:t>λ</m:t>
                      </m:r>
                      <m:r>
                        <a:rPr lang="en-US" sz="2400" b="0" i="1" baseline="0">
                          <a:solidFill>
                            <a:schemeClr val="dk1"/>
                          </a:solidFill>
                          <a:effectLst/>
                          <a:latin typeface="Cambria Math" panose="02040503050406030204" pitchFamily="18" charset="0"/>
                          <a:ea typeface="+mn-ea"/>
                          <a:cs typeface="+mn-cs"/>
                        </a:rPr>
                        <m:t>∗</m:t>
                      </m:r>
                      <m:sSup>
                        <m:sSupPr>
                          <m:ctrlPr>
                            <a:rPr lang="en-US" sz="2400" b="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𝑇</m:t>
                          </m:r>
                          <m:r>
                            <a:rPr lang="en-US" sz="2400" b="0" i="1" baseline="0">
                              <a:solidFill>
                                <a:schemeClr val="dk1"/>
                              </a:solidFill>
                              <a:effectLst/>
                              <a:latin typeface="Cambria Math" panose="02040503050406030204" pitchFamily="18" charset="0"/>
                              <a:ea typeface="+mn-ea"/>
                              <a:cs typeface="+mn-cs"/>
                            </a:rPr>
                            <m:t>)</m:t>
                          </m:r>
                        </m:e>
                        <m:sup>
                          <m:r>
                            <a:rPr lang="en-US" sz="2400" b="0" i="1" baseline="0">
                              <a:solidFill>
                                <a:schemeClr val="dk1"/>
                              </a:solidFill>
                              <a:effectLst/>
                              <a:latin typeface="Cambria Math" panose="02040503050406030204" pitchFamily="18" charset="0"/>
                              <a:ea typeface="+mn-ea"/>
                              <a:cs typeface="+mn-cs"/>
                            </a:rPr>
                            <m:t>𝑛</m:t>
                          </m:r>
                        </m:sup>
                      </m:sSup>
                    </m:num>
                    <m:den>
                      <m:r>
                        <a:rPr lang="en-US" sz="2400" b="0" i="1" baseline="0">
                          <a:solidFill>
                            <a:schemeClr val="dk1"/>
                          </a:solidFill>
                          <a:effectLst/>
                          <a:latin typeface="Cambria Math" panose="02040503050406030204" pitchFamily="18" charset="0"/>
                          <a:ea typeface="+mn-ea"/>
                          <a:cs typeface="+mn-cs"/>
                        </a:rPr>
                        <m:t>𝑛</m:t>
                      </m:r>
                      <m:r>
                        <a:rPr lang="en-US" sz="2400" b="0" i="1" baseline="0">
                          <a:solidFill>
                            <a:schemeClr val="dk1"/>
                          </a:solidFill>
                          <a:effectLst/>
                          <a:latin typeface="Cambria Math" panose="02040503050406030204" pitchFamily="18" charset="0"/>
                          <a:ea typeface="+mn-ea"/>
                          <a:cs typeface="+mn-cs"/>
                        </a:rPr>
                        <m:t>!</m:t>
                      </m:r>
                    </m:den>
                  </m:f>
                </m:oMath>
              </a14:m>
              <a:r>
                <a:rPr lang="en-US" sz="2400" baseline="0">
                  <a:solidFill>
                    <a:schemeClr val="dk1"/>
                  </a:solidFill>
                  <a:effectLst/>
                  <a:latin typeface="+mn-lt"/>
                  <a:ea typeface="+mn-ea"/>
                  <a:cs typeface="+mn-cs"/>
                </a:rPr>
                <a:t>*</a:t>
              </a:r>
              <a14:m>
                <m:oMath xmlns:m="http://schemas.openxmlformats.org/officeDocument/2006/math">
                  <m:sSup>
                    <m:sSupPr>
                      <m:ctrlPr>
                        <a:rPr lang="en-US" sz="2400" i="1" baseline="0">
                          <a:solidFill>
                            <a:schemeClr val="dk1"/>
                          </a:solidFill>
                          <a:effectLst/>
                          <a:latin typeface="Cambria Math" panose="02040503050406030204" pitchFamily="18" charset="0"/>
                          <a:ea typeface="+mn-ea"/>
                          <a:cs typeface="+mn-cs"/>
                        </a:rPr>
                      </m:ctrlPr>
                    </m:sSupPr>
                    <m:e>
                      <m:r>
                        <a:rPr lang="en-US" sz="2400" i="1" baseline="0">
                          <a:solidFill>
                            <a:schemeClr val="dk1"/>
                          </a:solidFill>
                          <a:effectLst/>
                          <a:latin typeface="Cambria Math" panose="02040503050406030204" pitchFamily="18" charset="0"/>
                          <a:ea typeface="+mn-ea"/>
                          <a:cs typeface="+mn-cs"/>
                        </a:rPr>
                        <m:t>𝑒</m:t>
                      </m:r>
                    </m:e>
                    <m:sup>
                      <m:r>
                        <a:rPr lang="en-US" sz="2400" i="1" baseline="0">
                          <a:solidFill>
                            <a:schemeClr val="dk1"/>
                          </a:solidFill>
                          <a:effectLst/>
                          <a:latin typeface="Cambria Math" panose="02040503050406030204" pitchFamily="18" charset="0"/>
                          <a:ea typeface="+mn-ea"/>
                          <a:cs typeface="+mn-cs"/>
                        </a:rPr>
                        <m:t>−</m:t>
                      </m:r>
                      <m:r>
                        <a:rPr lang="en-US" sz="2400" b="0" i="1" baseline="0">
                          <a:solidFill>
                            <a:schemeClr val="dk1"/>
                          </a:solidFill>
                          <a:effectLst/>
                          <a:latin typeface="Cambria Math" panose="02040503050406030204" pitchFamily="18" charset="0"/>
                          <a:ea typeface="+mn-ea"/>
                          <a:cs typeface="+mn-cs"/>
                        </a:rPr>
                        <m:t>(</m:t>
                      </m:r>
                      <m:r>
                        <m:rPr>
                          <m:sty m:val="p"/>
                        </m:rPr>
                        <a:rPr lang="el-GR" sz="2400" b="0" i="1" baseline="0">
                          <a:solidFill>
                            <a:schemeClr val="dk1"/>
                          </a:solidFill>
                          <a:effectLst/>
                          <a:latin typeface="Cambria Math" panose="02040503050406030204" pitchFamily="18" charset="0"/>
                          <a:ea typeface="+mn-ea"/>
                          <a:cs typeface="+mn-cs"/>
                        </a:rPr>
                        <m:t>λ</m:t>
                      </m:r>
                      <m:r>
                        <a:rPr lang="en-US" sz="2400" b="0" i="1" baseline="0">
                          <a:solidFill>
                            <a:schemeClr val="dk1"/>
                          </a:solidFill>
                          <a:effectLst/>
                          <a:latin typeface="Cambria Math" panose="02040503050406030204" pitchFamily="18" charset="0"/>
                          <a:ea typeface="+mn-ea"/>
                          <a:cs typeface="+mn-cs"/>
                        </a:rPr>
                        <m:t>∗</m:t>
                      </m:r>
                      <m:r>
                        <a:rPr lang="en-US" sz="2400" b="0" i="1" baseline="0">
                          <a:solidFill>
                            <a:schemeClr val="dk1"/>
                          </a:solidFill>
                          <a:effectLst/>
                          <a:latin typeface="Cambria Math" panose="02040503050406030204" pitchFamily="18" charset="0"/>
                          <a:ea typeface="+mn-ea"/>
                          <a:cs typeface="+mn-cs"/>
                        </a:rPr>
                        <m:t>𝑇</m:t>
                      </m:r>
                      <m:r>
                        <a:rPr lang="en-US" sz="2400" b="0" i="1" baseline="0">
                          <a:solidFill>
                            <a:schemeClr val="dk1"/>
                          </a:solidFill>
                          <a:effectLst/>
                          <a:latin typeface="Cambria Math" panose="02040503050406030204" pitchFamily="18" charset="0"/>
                          <a:ea typeface="+mn-ea"/>
                          <a:cs typeface="+mn-cs"/>
                        </a:rPr>
                        <m:t>)</m:t>
                      </m:r>
                    </m:sup>
                  </m:sSup>
                </m:oMath>
              </a14:m>
              <a:endParaRPr lang="en-US" sz="2400">
                <a:effectLst/>
              </a:endParaRP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where: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Pn = probability of n arrivals in T time period</a:t>
              </a:r>
            </a:p>
            <a:p>
              <a:r>
                <a:rPr lang="en-US" sz="2000" baseline="0">
                  <a:solidFill>
                    <a:schemeClr val="dk1"/>
                  </a:solidFill>
                  <a:latin typeface="Lucida Bright" panose="02040602050505020304" pitchFamily="18" charset="0"/>
                  <a:ea typeface="+mn-ea"/>
                  <a:cs typeface="+mn-cs"/>
                </a:rPr>
                <a:t>λ = average number of customer arrivals per period</a:t>
              </a:r>
            </a:p>
            <a:p>
              <a:r>
                <a:rPr lang="en-US" sz="2000" baseline="0">
                  <a:solidFill>
                    <a:schemeClr val="dk1"/>
                  </a:solidFill>
                  <a:latin typeface="Lucida Bright" panose="02040602050505020304" pitchFamily="18" charset="0"/>
                  <a:ea typeface="+mn-ea"/>
                  <a:cs typeface="+mn-cs"/>
                </a:rPr>
                <a:t>e = 2.7183 (this value is constant)</a:t>
              </a: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xdr:txBody>
        </xdr:sp>
      </mc:Choice>
      <mc:Fallback xmlns="">
        <xdr:sp macro="" textlink="">
          <xdr:nvSpPr>
            <xdr:cNvPr id="12" name="TextBox 11">
              <a:extLst>
                <a:ext uri="{FF2B5EF4-FFF2-40B4-BE49-F238E27FC236}">
                  <a16:creationId xmlns:a16="http://schemas.microsoft.com/office/drawing/2014/main" id="{00000000-0008-0000-0A00-00000C000000}"/>
                </a:ext>
              </a:extLst>
            </xdr:cNvPr>
            <xdr:cNvSpPr txBox="1"/>
          </xdr:nvSpPr>
          <xdr:spPr>
            <a:xfrm>
              <a:off x="476250" y="5551714"/>
              <a:ext cx="8131629" cy="508907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latin typeface="Lucida Bright" panose="02040602050505020304" pitchFamily="18" charset="0"/>
                  <a:ea typeface="+mn-ea"/>
                  <a:cs typeface="+mn-cs"/>
                </a:rPr>
                <a:t>Notes: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Customers arrive at service facilities randomly. The variability of customer arrivals often can be described by a Poisson distribution, which specifies the probability than n customers will arrive in T time periods:</a:t>
              </a:r>
            </a:p>
            <a:p>
              <a:endParaRPr lang="en-US" sz="2000" baseline="0">
                <a:solidFill>
                  <a:schemeClr val="dk1"/>
                </a:solidFill>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400" baseline="0">
                  <a:solidFill>
                    <a:schemeClr val="dk1"/>
                  </a:solidFill>
                  <a:effectLst/>
                  <a:latin typeface="+mn-lt"/>
                  <a:ea typeface="+mn-ea"/>
                  <a:cs typeface="+mn-cs"/>
                </a:rPr>
                <a:t>P</a:t>
              </a:r>
              <a:r>
                <a:rPr lang="en-US" sz="1800" baseline="0">
                  <a:solidFill>
                    <a:schemeClr val="dk1"/>
                  </a:solidFill>
                  <a:effectLst/>
                  <a:latin typeface="+mn-lt"/>
                  <a:ea typeface="+mn-ea"/>
                  <a:cs typeface="+mn-cs"/>
                </a:rPr>
                <a:t>n</a:t>
              </a:r>
              <a:r>
                <a:rPr lang="en-US" sz="2400" baseline="0">
                  <a:solidFill>
                    <a:schemeClr val="dk1"/>
                  </a:solidFill>
                  <a:effectLst/>
                  <a:latin typeface="+mn-lt"/>
                  <a:ea typeface="+mn-ea"/>
                  <a:cs typeface="+mn-cs"/>
                </a:rPr>
                <a:t> = </a:t>
              </a:r>
              <a:r>
                <a:rPr lang="en-US" sz="2400" i="0" baseline="0">
                  <a:solidFill>
                    <a:schemeClr val="dk1"/>
                  </a:solidFill>
                  <a:effectLst/>
                  <a:latin typeface="Cambria Math" panose="02040503050406030204" pitchFamily="18" charset="0"/>
                  <a:ea typeface="+mn-ea"/>
                  <a:cs typeface="+mn-cs"/>
                </a:rPr>
                <a:t>(</a:t>
              </a:r>
              <a:r>
                <a:rPr lang="en-US" sz="2400" b="0" i="0" baseline="0">
                  <a:solidFill>
                    <a:schemeClr val="dk1"/>
                  </a:solidFill>
                  <a:effectLst/>
                  <a:latin typeface="Cambria Math" panose="02040503050406030204" pitchFamily="18" charset="0"/>
                  <a:ea typeface="+mn-ea"/>
                  <a:cs typeface="+mn-cs"/>
                </a:rPr>
                <a:t>(</a:t>
              </a:r>
              <a:r>
                <a:rPr lang="el-GR" sz="2400" b="0" i="0" baseline="0">
                  <a:solidFill>
                    <a:schemeClr val="dk1"/>
                  </a:solidFill>
                  <a:effectLst/>
                  <a:latin typeface="Cambria Math" panose="02040503050406030204" pitchFamily="18" charset="0"/>
                  <a:ea typeface="+mn-ea"/>
                  <a:cs typeface="+mn-cs"/>
                </a:rPr>
                <a:t>λ</a:t>
              </a:r>
              <a:r>
                <a:rPr lang="en-US" sz="2400" b="0" i="0" baseline="0">
                  <a:solidFill>
                    <a:schemeClr val="dk1"/>
                  </a:solidFill>
                  <a:effectLst/>
                  <a:latin typeface="Cambria Math" panose="02040503050406030204" pitchFamily="18" charset="0"/>
                  <a:ea typeface="+mn-ea"/>
                  <a:cs typeface="+mn-cs"/>
                </a:rPr>
                <a:t>∗〖𝑇)〗^𝑛)/𝑛!</a:t>
              </a:r>
              <a:r>
                <a:rPr lang="en-US" sz="2400" baseline="0">
                  <a:solidFill>
                    <a:schemeClr val="dk1"/>
                  </a:solidFill>
                  <a:effectLst/>
                  <a:latin typeface="+mn-lt"/>
                  <a:ea typeface="+mn-ea"/>
                  <a:cs typeface="+mn-cs"/>
                </a:rPr>
                <a:t>*</a:t>
              </a:r>
              <a:r>
                <a:rPr lang="en-US" sz="2400" i="0" baseline="0">
                  <a:solidFill>
                    <a:schemeClr val="dk1"/>
                  </a:solidFill>
                  <a:effectLst/>
                  <a:latin typeface="Cambria Math" panose="02040503050406030204" pitchFamily="18" charset="0"/>
                  <a:ea typeface="+mn-ea"/>
                  <a:cs typeface="+mn-cs"/>
                </a:rPr>
                <a:t>𝑒^(−</a:t>
              </a:r>
              <a:r>
                <a:rPr lang="en-US" sz="2400" b="0" i="0" baseline="0">
                  <a:solidFill>
                    <a:schemeClr val="dk1"/>
                  </a:solidFill>
                  <a:effectLst/>
                  <a:latin typeface="Cambria Math" panose="02040503050406030204" pitchFamily="18" charset="0"/>
                  <a:ea typeface="+mn-ea"/>
                  <a:cs typeface="+mn-cs"/>
                </a:rPr>
                <a:t>(</a:t>
              </a:r>
              <a:r>
                <a:rPr lang="el-GR" sz="2400" b="0" i="0" baseline="0">
                  <a:solidFill>
                    <a:schemeClr val="dk1"/>
                  </a:solidFill>
                  <a:effectLst/>
                  <a:latin typeface="Cambria Math" panose="02040503050406030204" pitchFamily="18" charset="0"/>
                  <a:ea typeface="+mn-ea"/>
                  <a:cs typeface="+mn-cs"/>
                </a:rPr>
                <a:t>λ</a:t>
              </a:r>
              <a:r>
                <a:rPr lang="en-US" sz="2400" b="0" i="0" baseline="0">
                  <a:solidFill>
                    <a:schemeClr val="dk1"/>
                  </a:solidFill>
                  <a:effectLst/>
                  <a:latin typeface="Cambria Math" panose="02040503050406030204" pitchFamily="18" charset="0"/>
                  <a:ea typeface="+mn-ea"/>
                  <a:cs typeface="+mn-cs"/>
                </a:rPr>
                <a:t>∗𝑇))</a:t>
              </a:r>
              <a:endParaRPr lang="en-US" sz="2400">
                <a:effectLst/>
              </a:endParaRP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where: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Pn = probability of n arrivals in T time period</a:t>
              </a:r>
            </a:p>
            <a:p>
              <a:r>
                <a:rPr lang="en-US" sz="2000" baseline="0">
                  <a:solidFill>
                    <a:schemeClr val="dk1"/>
                  </a:solidFill>
                  <a:latin typeface="Lucida Bright" panose="02040602050505020304" pitchFamily="18" charset="0"/>
                  <a:ea typeface="+mn-ea"/>
                  <a:cs typeface="+mn-cs"/>
                </a:rPr>
                <a:t>λ = average number of customer arrivals per period</a:t>
              </a:r>
            </a:p>
            <a:p>
              <a:r>
                <a:rPr lang="en-US" sz="2000" baseline="0">
                  <a:solidFill>
                    <a:schemeClr val="dk1"/>
                  </a:solidFill>
                  <a:latin typeface="Lucida Bright" panose="02040602050505020304" pitchFamily="18" charset="0"/>
                  <a:ea typeface="+mn-ea"/>
                  <a:cs typeface="+mn-cs"/>
                </a:rPr>
                <a:t>e = 2.7183 (this value is constant)</a:t>
              </a: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a:p>
              <a:endParaRPr lang="en-US" sz="2000" baseline="0">
                <a:solidFill>
                  <a:schemeClr val="dk1"/>
                </a:solidFill>
                <a:latin typeface="Lucida Bright" panose="02040602050505020304" pitchFamily="18" charset="0"/>
                <a:ea typeface="+mn-ea"/>
                <a:cs typeface="+mn-cs"/>
              </a:endParaRPr>
            </a:p>
          </xdr:txBody>
        </xdr:sp>
      </mc:Fallback>
    </mc:AlternateContent>
    <xdr:clientData/>
  </xdr:twoCellAnchor>
  <xdr:twoCellAnchor>
    <xdr:from>
      <xdr:col>13</xdr:col>
      <xdr:colOff>598715</xdr:colOff>
      <xdr:row>40</xdr:row>
      <xdr:rowOff>57150</xdr:rowOff>
    </xdr:from>
    <xdr:to>
      <xdr:col>24</xdr:col>
      <xdr:colOff>503466</xdr:colOff>
      <xdr:row>51</xdr:row>
      <xdr:rowOff>163285</xdr:rowOff>
    </xdr:to>
    <xdr:sp macro="" textlink="">
      <xdr:nvSpPr>
        <xdr:cNvPr id="15" name="TextBox 14">
          <a:extLst>
            <a:ext uri="{FF2B5EF4-FFF2-40B4-BE49-F238E27FC236}">
              <a16:creationId xmlns:a16="http://schemas.microsoft.com/office/drawing/2014/main" id="{00000000-0008-0000-0F00-00000F000000}"/>
            </a:ext>
          </a:extLst>
        </xdr:cNvPr>
        <xdr:cNvSpPr txBox="1"/>
      </xdr:nvSpPr>
      <xdr:spPr>
        <a:xfrm>
          <a:off x="9375322" y="8262257"/>
          <a:ext cx="6395358" cy="38480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2000" b="1" baseline="0">
              <a:solidFill>
                <a:srgbClr val="C00000"/>
              </a:solidFill>
              <a:effectLst/>
              <a:latin typeface="Lucida Bright" panose="02040602050505020304" pitchFamily="18" charset="0"/>
              <a:ea typeface="+mn-ea"/>
              <a:cs typeface="+mn-cs"/>
            </a:rPr>
            <a:t>Decision Point</a:t>
          </a:r>
        </a:p>
        <a:p>
          <a:pPr marL="0" marR="0" lvl="0" indent="0" defTabSz="914400" eaLnBrk="1" fontAlgn="auto" latinLnBrk="0" hangingPunct="1">
            <a:lnSpc>
              <a:spcPct val="100000"/>
            </a:lnSpc>
            <a:spcBef>
              <a:spcPts val="0"/>
            </a:spcBef>
            <a:spcAft>
              <a:spcPts val="0"/>
            </a:spcAft>
            <a:buClrTx/>
            <a:buSzTx/>
            <a:buFontTx/>
            <a:buNone/>
            <a:tabLst/>
            <a:defRPr/>
          </a:pPr>
          <a:endParaRPr lang="en-US" sz="2000" b="1" baseline="0">
            <a:solidFill>
              <a:srgbClr val="C00000"/>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tx1"/>
              </a:solidFill>
              <a:effectLst/>
              <a:latin typeface="Lucida Bright" panose="02040602050505020304" pitchFamily="18" charset="0"/>
              <a:ea typeface="+mn-ea"/>
              <a:cs typeface="+mn-cs"/>
            </a:rPr>
            <a:t>The manager of the customer service desk can use this information to determine the space requirements for the desk and waiting area. </a:t>
          </a:r>
        </a:p>
        <a:p>
          <a:pPr marL="0" marR="0" lvl="0" indent="0" defTabSz="914400" eaLnBrk="1" fontAlgn="auto" latinLnBrk="0" hangingPunct="1">
            <a:lnSpc>
              <a:spcPct val="100000"/>
            </a:lnSpc>
            <a:spcBef>
              <a:spcPts val="0"/>
            </a:spcBef>
            <a:spcAft>
              <a:spcPts val="0"/>
            </a:spcAft>
            <a:buClrTx/>
            <a:buSzTx/>
            <a:buFontTx/>
            <a:buNone/>
            <a:tabLst/>
            <a:defRPr/>
          </a:pPr>
          <a:endParaRPr lang="en-US" sz="2000" b="0" baseline="0">
            <a:solidFill>
              <a:schemeClr val="tx1"/>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tx1"/>
              </a:solidFill>
              <a:effectLst/>
              <a:latin typeface="Lucida Bright" panose="02040602050505020304" pitchFamily="18" charset="0"/>
              <a:ea typeface="+mn-ea"/>
              <a:cs typeface="+mn-cs"/>
            </a:rPr>
            <a:t>There is a relatively small probability that four customers will arrive in any hour. Consequently, seating capacity for two or three customers should be more than adequate unless the time to service each customer is lengthy.</a:t>
          </a:r>
        </a:p>
        <a:p>
          <a:pPr marL="0" marR="0" lvl="0" indent="0" defTabSz="914400" eaLnBrk="1" fontAlgn="auto" latinLnBrk="0" hangingPunct="1">
            <a:lnSpc>
              <a:spcPct val="100000"/>
            </a:lnSpc>
            <a:spcBef>
              <a:spcPts val="0"/>
            </a:spcBef>
            <a:spcAft>
              <a:spcPts val="0"/>
            </a:spcAft>
            <a:buClrTx/>
            <a:buSzTx/>
            <a:buFontTx/>
            <a:buNone/>
            <a:tabLst/>
            <a:defRPr/>
          </a:pPr>
          <a:endParaRPr lang="en-US" sz="2000" b="1" baseline="0">
            <a:solidFill>
              <a:srgbClr val="C00000"/>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000">
            <a:solidFill>
              <a:srgbClr val="C00000"/>
            </a:solidFill>
            <a:effectLst/>
            <a:latin typeface="Lucida Bright" panose="020406020505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394607</xdr:colOff>
      <xdr:row>11</xdr:row>
      <xdr:rowOff>176894</xdr:rowOff>
    </xdr:from>
    <xdr:to>
      <xdr:col>12</xdr:col>
      <xdr:colOff>381000</xdr:colOff>
      <xdr:row>20</xdr:row>
      <xdr:rowOff>176892</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394607" y="2272394"/>
          <a:ext cx="8150679" cy="2911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The management of the large department store must determine whether more training is needed for the customer service clerk. The clerk at the customer service desk serve an average of three customers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What is the probability that a customer will require less than 10 minutes of service?</a:t>
          </a:r>
        </a:p>
      </xdr:txBody>
    </xdr:sp>
    <xdr:clientData/>
  </xdr:twoCellAnchor>
  <xdr:twoCellAnchor>
    <xdr:from>
      <xdr:col>1</xdr:col>
      <xdr:colOff>176894</xdr:colOff>
      <xdr:row>3</xdr:row>
      <xdr:rowOff>68036</xdr:rowOff>
    </xdr:from>
    <xdr:to>
      <xdr:col>3</xdr:col>
      <xdr:colOff>244929</xdr:colOff>
      <xdr:row>8</xdr:row>
      <xdr:rowOff>136072</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000-000003000000}"/>
            </a:ext>
          </a:extLst>
        </xdr:cNvPr>
        <xdr:cNvSpPr/>
      </xdr:nvSpPr>
      <xdr:spPr>
        <a:xfrm>
          <a:off x="789215" y="639536"/>
          <a:ext cx="1292678"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13</xdr:col>
      <xdr:colOff>19052</xdr:colOff>
      <xdr:row>10</xdr:row>
      <xdr:rowOff>174172</xdr:rowOff>
    </xdr:from>
    <xdr:to>
      <xdr:col>13</xdr:col>
      <xdr:colOff>19052</xdr:colOff>
      <xdr:row>41</xdr:row>
      <xdr:rowOff>13607</xdr:rowOff>
    </xdr:to>
    <xdr:cxnSp macro="">
      <xdr:nvCxnSpPr>
        <xdr:cNvPr id="4" name="Straight Connector 3">
          <a:extLst>
            <a:ext uri="{FF2B5EF4-FFF2-40B4-BE49-F238E27FC236}">
              <a16:creationId xmlns:a16="http://schemas.microsoft.com/office/drawing/2014/main" id="{00000000-0008-0000-1000-000004000000}"/>
            </a:ext>
          </a:extLst>
        </xdr:cNvPr>
        <xdr:cNvCxnSpPr/>
      </xdr:nvCxnSpPr>
      <xdr:spPr>
        <a:xfrm>
          <a:off x="8795659" y="2079172"/>
          <a:ext cx="0" cy="917393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190500</xdr:colOff>
      <xdr:row>3</xdr:row>
      <xdr:rowOff>176893</xdr:rowOff>
    </xdr:from>
    <xdr:to>
      <xdr:col>13</xdr:col>
      <xdr:colOff>462644</xdr:colOff>
      <xdr:row>8</xdr:row>
      <xdr:rowOff>27215</xdr:rowOff>
    </xdr:to>
    <xdr:sp macro="" textlink="">
      <xdr:nvSpPr>
        <xdr:cNvPr id="5" name="Rounded Rectangle 1">
          <a:extLst>
            <a:ext uri="{FF2B5EF4-FFF2-40B4-BE49-F238E27FC236}">
              <a16:creationId xmlns:a16="http://schemas.microsoft.com/office/drawing/2014/main" id="{00000000-0008-0000-1000-000005000000}"/>
            </a:ext>
          </a:extLst>
        </xdr:cNvPr>
        <xdr:cNvSpPr/>
      </xdr:nvSpPr>
      <xdr:spPr>
        <a:xfrm>
          <a:off x="2639786" y="748393"/>
          <a:ext cx="6599465"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Lucida Bright" panose="02040602050505020304" pitchFamily="18" charset="0"/>
            </a:rPr>
            <a:t>Check </a:t>
          </a:r>
          <a:r>
            <a:rPr lang="en-US" sz="3200" b="0">
              <a:solidFill>
                <a:schemeClr val="tx1"/>
              </a:solidFill>
              <a:latin typeface="Lucida Bright" panose="02040602050505020304" pitchFamily="18" charset="0"/>
            </a:rPr>
            <a:t>Waiting</a:t>
          </a:r>
          <a:r>
            <a:rPr lang="en-US" sz="3200" b="0">
              <a:solidFill>
                <a:schemeClr val="accent4">
                  <a:lumMod val="50000"/>
                </a:schemeClr>
              </a:solidFill>
              <a:latin typeface="Lucida Bright" panose="02040602050505020304" pitchFamily="18" charset="0"/>
            </a:rPr>
            <a:t> Lines Problem </a:t>
          </a:r>
          <a:r>
            <a:rPr lang="en-US" sz="3200" b="1">
              <a:solidFill>
                <a:srgbClr val="FF0000"/>
              </a:solidFill>
              <a:latin typeface="Lucida Bright" panose="02040602050505020304" pitchFamily="18" charset="0"/>
            </a:rPr>
            <a:t>4</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16</xdr:col>
      <xdr:colOff>27214</xdr:colOff>
      <xdr:row>3</xdr:row>
      <xdr:rowOff>163286</xdr:rowOff>
    </xdr:from>
    <xdr:to>
      <xdr:col>21</xdr:col>
      <xdr:colOff>530678</xdr:colOff>
      <xdr:row>8</xdr:row>
      <xdr:rowOff>125186</xdr:rowOff>
    </xdr:to>
    <xdr:sp macro="" textlink="">
      <xdr:nvSpPr>
        <xdr:cNvPr id="6" name="Rectangle: Rounded Corners 5">
          <a:extLst>
            <a:ext uri="{FF2B5EF4-FFF2-40B4-BE49-F238E27FC236}">
              <a16:creationId xmlns:a16="http://schemas.microsoft.com/office/drawing/2014/main" id="{00000000-0008-0000-1000-000006000000}"/>
            </a:ext>
          </a:extLst>
        </xdr:cNvPr>
        <xdr:cNvSpPr/>
      </xdr:nvSpPr>
      <xdr:spPr>
        <a:xfrm>
          <a:off x="10654393" y="734786"/>
          <a:ext cx="3374571" cy="914400"/>
        </a:xfrm>
        <a:prstGeom prst="roundRect">
          <a:avLst/>
        </a:prstGeom>
        <a:solidFill>
          <a:srgbClr val="C00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FF00"/>
              </a:solidFill>
              <a:latin typeface="Lucida Bright" panose="02040602050505020304" pitchFamily="18" charset="0"/>
            </a:rPr>
            <a:t>Solution</a:t>
          </a:r>
        </a:p>
      </xdr:txBody>
    </xdr:sp>
    <xdr:clientData/>
  </xdr:twoCellAnchor>
  <xdr:twoCellAnchor>
    <xdr:from>
      <xdr:col>0</xdr:col>
      <xdr:colOff>413657</xdr:colOff>
      <xdr:row>21</xdr:row>
      <xdr:rowOff>138796</xdr:rowOff>
    </xdr:from>
    <xdr:to>
      <xdr:col>12</xdr:col>
      <xdr:colOff>381000</xdr:colOff>
      <xdr:row>43</xdr:row>
      <xdr:rowOff>54429</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413657" y="5486403"/>
              <a:ext cx="8131629" cy="648788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Calculating the Service Time Probability</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exponential distribution describes the probability that the service time of the customer at a particular facility will be no more than T time periods. The probability can be calculated by using the formula:</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14:m>
                <m:oMath xmlns:m="http://schemas.openxmlformats.org/officeDocument/2006/math">
                  <m:sSup>
                    <m:sSupPr>
                      <m:ctrlPr>
                        <a:rPr lang="en-US" sz="2000" i="1" baseline="0">
                          <a:solidFill>
                            <a:schemeClr val="tx2">
                              <a:lumMod val="50000"/>
                            </a:schemeClr>
                          </a:solidFill>
                          <a:latin typeface="Cambria Math" panose="02040503050406030204" pitchFamily="18" charset="0"/>
                          <a:ea typeface="+mn-ea"/>
                          <a:cs typeface="+mn-cs"/>
                        </a:rPr>
                      </m:ctrlPr>
                    </m:sSupPr>
                    <m:e>
                      <m:r>
                        <a:rPr lang="en-US" sz="2000" i="1" baseline="0">
                          <a:solidFill>
                            <a:schemeClr val="tx2">
                              <a:lumMod val="50000"/>
                            </a:schemeClr>
                          </a:solidFill>
                          <a:latin typeface="Cambria Math" panose="02040503050406030204" pitchFamily="18" charset="0"/>
                          <a:ea typeface="+mn-ea"/>
                          <a:cs typeface="+mn-cs"/>
                        </a:rPr>
                        <m:t>𝑒</m:t>
                      </m:r>
                    </m:e>
                    <m:sup>
                      <m:r>
                        <a:rPr lang="en-US" sz="2000" i="1" baseline="0">
                          <a:solidFill>
                            <a:schemeClr val="tx2">
                              <a:lumMod val="50000"/>
                            </a:schemeClr>
                          </a:solidFill>
                          <a:latin typeface="Cambria Math" panose="02040503050406030204" pitchFamily="18" charset="0"/>
                          <a:ea typeface="+mn-ea"/>
                          <a:cs typeface="+mn-cs"/>
                        </a:rPr>
                        <m:t>−</m:t>
                      </m:r>
                      <m:r>
                        <m:rPr>
                          <m:sty m:val="p"/>
                        </m:rPr>
                        <a:rPr lang="el-GR" sz="2000" i="1" baseline="0">
                          <a:solidFill>
                            <a:schemeClr val="tx2">
                              <a:lumMod val="50000"/>
                            </a:schemeClr>
                          </a:solidFill>
                          <a:latin typeface="Cambria Math" panose="02040503050406030204" pitchFamily="18" charset="0"/>
                          <a:ea typeface="+mn-ea"/>
                          <a:cs typeface="+mn-cs"/>
                        </a:rPr>
                        <m:t>μ</m:t>
                      </m:r>
                      <m:r>
                        <a:rPr lang="en-US" sz="2000" b="0" i="1" baseline="0">
                          <a:solidFill>
                            <a:schemeClr val="tx2">
                              <a:lumMod val="50000"/>
                            </a:schemeClr>
                          </a:solidFill>
                          <a:latin typeface="Cambria Math" panose="02040503050406030204" pitchFamily="18" charset="0"/>
                          <a:ea typeface="+mn-ea"/>
                          <a:cs typeface="+mn-cs"/>
                        </a:rPr>
                        <m:t>𝑇</m:t>
                      </m:r>
                    </m:sup>
                  </m:sSup>
                </m:oMath>
              </a14:m>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where: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μ = service rate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 = target service time</a:t>
              </a:r>
            </a:p>
          </xdr:txBody>
        </xdr:sp>
      </mc:Choice>
      <mc:Fallback xmlns="">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413657" y="5486403"/>
              <a:ext cx="8131629" cy="648788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Calculating the Service Time Probability</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exponential distribution describes the probability that the service time of the customer at a particular facility will be no more than T time periods. The probability can be calculated by using the formula:</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r>
                <a:rPr lang="en-US" sz="2000" i="0" baseline="0">
                  <a:solidFill>
                    <a:schemeClr val="tx2">
                      <a:lumMod val="50000"/>
                    </a:schemeClr>
                  </a:solidFill>
                  <a:latin typeface="Cambria Math" panose="02040503050406030204" pitchFamily="18" charset="0"/>
                  <a:ea typeface="+mn-ea"/>
                  <a:cs typeface="+mn-cs"/>
                </a:rPr>
                <a:t>𝑒^(−</a:t>
              </a:r>
              <a:r>
                <a:rPr lang="el-GR" sz="2000" i="0" baseline="0">
                  <a:solidFill>
                    <a:schemeClr val="tx2">
                      <a:lumMod val="50000"/>
                    </a:schemeClr>
                  </a:solidFill>
                  <a:latin typeface="Cambria Math" panose="02040503050406030204" pitchFamily="18" charset="0"/>
                  <a:ea typeface="+mn-ea"/>
                  <a:cs typeface="+mn-cs"/>
                </a:rPr>
                <a:t>μ</a:t>
              </a:r>
              <a:r>
                <a:rPr lang="en-US" sz="2000" b="0" i="0" baseline="0">
                  <a:solidFill>
                    <a:schemeClr val="tx2">
                      <a:lumMod val="50000"/>
                    </a:schemeClr>
                  </a:solidFill>
                  <a:latin typeface="Cambria Math" panose="02040503050406030204" pitchFamily="18" charset="0"/>
                  <a:ea typeface="+mn-ea"/>
                  <a:cs typeface="+mn-cs"/>
                </a:rPr>
                <a:t>𝑇)</a:t>
              </a:r>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where: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μ = service rate</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 = target service time</a:t>
              </a:r>
            </a:p>
          </xdr:txBody>
        </xdr:sp>
      </mc:Fallback>
    </mc:AlternateContent>
    <xdr:clientData/>
  </xdr:twoCellAnchor>
  <xdr:twoCellAnchor>
    <xdr:from>
      <xdr:col>13</xdr:col>
      <xdr:colOff>149680</xdr:colOff>
      <xdr:row>11</xdr:row>
      <xdr:rowOff>163287</xdr:rowOff>
    </xdr:from>
    <xdr:to>
      <xdr:col>25</xdr:col>
      <xdr:colOff>476250</xdr:colOff>
      <xdr:row>28</xdr:row>
      <xdr:rowOff>312966</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8926287" y="2258787"/>
              <a:ext cx="7429499" cy="56197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Service Time Probability</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14:m>
                <m:oMath xmlns:m="http://schemas.openxmlformats.org/officeDocument/2006/math">
                  <m:sSup>
                    <m:sSupPr>
                      <m:ctrlPr>
                        <a:rPr lang="en-US" sz="2400" i="1" baseline="0">
                          <a:solidFill>
                            <a:schemeClr val="tx2">
                              <a:lumMod val="50000"/>
                            </a:schemeClr>
                          </a:solidFill>
                          <a:latin typeface="Cambria Math" panose="02040503050406030204" pitchFamily="18" charset="0"/>
                          <a:ea typeface="+mn-ea"/>
                          <a:cs typeface="+mn-cs"/>
                        </a:rPr>
                      </m:ctrlPr>
                    </m:sSupPr>
                    <m:e>
                      <m:r>
                        <a:rPr lang="en-US" sz="2400" i="1" baseline="0">
                          <a:solidFill>
                            <a:schemeClr val="tx2">
                              <a:lumMod val="50000"/>
                            </a:schemeClr>
                          </a:solidFill>
                          <a:latin typeface="Cambria Math" panose="02040503050406030204" pitchFamily="18" charset="0"/>
                          <a:ea typeface="+mn-ea"/>
                          <a:cs typeface="+mn-cs"/>
                        </a:rPr>
                        <m:t>𝑒</m:t>
                      </m:r>
                    </m:e>
                    <m:sup>
                      <m:r>
                        <a:rPr lang="en-US" sz="2400" i="1" baseline="0">
                          <a:solidFill>
                            <a:schemeClr val="tx2">
                              <a:lumMod val="50000"/>
                            </a:schemeClr>
                          </a:solidFill>
                          <a:latin typeface="Cambria Math" panose="02040503050406030204" pitchFamily="18" charset="0"/>
                          <a:ea typeface="+mn-ea"/>
                          <a:cs typeface="+mn-cs"/>
                        </a:rPr>
                        <m:t>−</m:t>
                      </m:r>
                      <m:r>
                        <m:rPr>
                          <m:sty m:val="p"/>
                        </m:rPr>
                        <a:rPr lang="el-GR" sz="2400" i="1" baseline="0">
                          <a:solidFill>
                            <a:schemeClr val="tx2">
                              <a:lumMod val="50000"/>
                            </a:schemeClr>
                          </a:solidFill>
                          <a:latin typeface="Cambria Math" panose="02040503050406030204" pitchFamily="18" charset="0"/>
                          <a:ea typeface="+mn-ea"/>
                          <a:cs typeface="+mn-cs"/>
                        </a:rPr>
                        <m:t>μ</m:t>
                      </m:r>
                      <m:r>
                        <a:rPr lang="en-US" sz="2400" b="0" i="1" baseline="0">
                          <a:solidFill>
                            <a:schemeClr val="tx2">
                              <a:lumMod val="50000"/>
                            </a:schemeClr>
                          </a:solidFill>
                          <a:latin typeface="Cambria Math" panose="02040503050406030204" pitchFamily="18" charset="0"/>
                          <a:ea typeface="+mn-ea"/>
                          <a:cs typeface="+mn-cs"/>
                        </a:rPr>
                        <m:t>𝑇</m:t>
                      </m:r>
                    </m:sup>
                  </m:sSup>
                </m:oMath>
              </a14:m>
              <a:endParaRPr lang="en-US" sz="24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We must have all the data in the same units. Because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μ</a:t>
              </a:r>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 = 3 customers per hour, we convert minutes of time to hours,</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or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 = 10 minutes = 10/60 = 0.167 hour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Then</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P(t≤ 0.167 hour) = 1 </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a:t>
              </a:r>
              <a14:m>
                <m:oMath xmlns:m="http://schemas.openxmlformats.org/officeDocument/2006/math">
                  <m:sSup>
                    <m:sSupPr>
                      <m:ctrlPr>
                        <a:rPr lang="en-US" sz="240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 </m:t>
                      </m:r>
                      <m:r>
                        <a:rPr lang="en-US" sz="2400" i="1" baseline="0">
                          <a:solidFill>
                            <a:schemeClr val="dk1"/>
                          </a:solidFill>
                          <a:effectLst/>
                          <a:latin typeface="Cambria Math" panose="02040503050406030204" pitchFamily="18" charset="0"/>
                          <a:ea typeface="+mn-ea"/>
                          <a:cs typeface="+mn-cs"/>
                        </a:rPr>
                        <m:t>𝑒</m:t>
                      </m:r>
                    </m:e>
                    <m:sup>
                      <m:r>
                        <a:rPr lang="en-US" sz="2400" i="1" baseline="0">
                          <a:solidFill>
                            <a:schemeClr val="dk1"/>
                          </a:solidFill>
                          <a:effectLst/>
                          <a:latin typeface="Cambria Math" panose="02040503050406030204" pitchFamily="18" charset="0"/>
                          <a:ea typeface="+mn-ea"/>
                          <a:cs typeface="+mn-cs"/>
                        </a:rPr>
                        <m:t>−</m:t>
                      </m:r>
                      <m:r>
                        <m:rPr>
                          <m:sty m:val="p"/>
                        </m:rPr>
                        <a:rPr lang="el-GR" sz="2400" i="1" baseline="0">
                          <a:solidFill>
                            <a:schemeClr val="dk1"/>
                          </a:solidFill>
                          <a:effectLst/>
                          <a:latin typeface="Cambria Math" panose="02040503050406030204" pitchFamily="18" charset="0"/>
                          <a:ea typeface="+mn-ea"/>
                          <a:cs typeface="+mn-cs"/>
                        </a:rPr>
                        <m:t>μ</m:t>
                      </m:r>
                      <m:r>
                        <a:rPr lang="en-US" sz="2400" b="0" i="1" baseline="0">
                          <a:solidFill>
                            <a:schemeClr val="dk1"/>
                          </a:solidFill>
                          <a:effectLst/>
                          <a:latin typeface="Cambria Math" panose="02040503050406030204" pitchFamily="18" charset="0"/>
                          <a:ea typeface="+mn-ea"/>
                          <a:cs typeface="+mn-cs"/>
                        </a:rPr>
                        <m:t>𝑇</m:t>
                      </m:r>
                    </m:sup>
                  </m:sSup>
                </m:oMath>
              </a14:m>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 </a:t>
              </a:r>
              <a:r>
                <a:rPr lang="en-US" sz="1800" baseline="0">
                  <a:solidFill>
                    <a:schemeClr val="tx2">
                      <a:lumMod val="50000"/>
                    </a:schemeClr>
                  </a:solidFill>
                  <a:latin typeface="Lucida Bright" panose="02040602050505020304" pitchFamily="18" charset="0"/>
                  <a:ea typeface="+mn-ea"/>
                  <a:cs typeface="Times New Roman" panose="02020603050405020304" pitchFamily="18" charset="0"/>
                </a:rPr>
                <a:t>1</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a:t>
              </a:r>
              <a14:m>
                <m:oMath xmlns:m="http://schemas.openxmlformats.org/officeDocument/2006/math">
                  <m:sSup>
                    <m:sSupPr>
                      <m:ctrlPr>
                        <a:rPr lang="en-US" sz="1800" i="1" baseline="0">
                          <a:solidFill>
                            <a:schemeClr val="dk1"/>
                          </a:solidFill>
                          <a:effectLst/>
                          <a:latin typeface="Cambria Math" panose="02040503050406030204" pitchFamily="18" charset="0"/>
                          <a:ea typeface="+mn-ea"/>
                          <a:cs typeface="+mn-cs"/>
                        </a:rPr>
                      </m:ctrlPr>
                    </m:sSupPr>
                    <m:e>
                      <m:r>
                        <a:rPr lang="en-US" sz="1800" b="0" i="1" baseline="0">
                          <a:solidFill>
                            <a:schemeClr val="dk1"/>
                          </a:solidFill>
                          <a:effectLst/>
                          <a:latin typeface="Cambria Math" panose="02040503050406030204" pitchFamily="18" charset="0"/>
                          <a:ea typeface="+mn-ea"/>
                          <a:cs typeface="+mn-cs"/>
                        </a:rPr>
                        <m:t> </m:t>
                      </m:r>
                      <m:r>
                        <a:rPr lang="en-US" sz="1800" i="1" baseline="0">
                          <a:solidFill>
                            <a:schemeClr val="dk1"/>
                          </a:solidFill>
                          <a:effectLst/>
                          <a:latin typeface="Cambria Math" panose="02040503050406030204" pitchFamily="18" charset="0"/>
                          <a:ea typeface="+mn-ea"/>
                          <a:cs typeface="+mn-cs"/>
                        </a:rPr>
                        <m:t>𝑒</m:t>
                      </m:r>
                    </m:e>
                    <m:sup>
                      <m:r>
                        <a:rPr lang="en-US" sz="1800" i="1" baseline="0">
                          <a:solidFill>
                            <a:schemeClr val="dk1"/>
                          </a:solidFill>
                          <a:effectLst/>
                          <a:latin typeface="Cambria Math" panose="02040503050406030204" pitchFamily="18" charset="0"/>
                          <a:ea typeface="+mn-ea"/>
                          <a:cs typeface="+mn-cs"/>
                        </a:rPr>
                        <m:t>−</m:t>
                      </m:r>
                      <m:r>
                        <a:rPr lang="en-US" sz="1800" b="0" i="1" baseline="0">
                          <a:solidFill>
                            <a:schemeClr val="dk1"/>
                          </a:solidFill>
                          <a:effectLst/>
                          <a:latin typeface="Cambria Math" panose="02040503050406030204" pitchFamily="18" charset="0"/>
                          <a:ea typeface="+mn-ea"/>
                          <a:cs typeface="+mn-cs"/>
                        </a:rPr>
                        <m:t>3(0.167)</m:t>
                      </m:r>
                    </m:sup>
                  </m:sSup>
                  <m:r>
                    <a:rPr lang="en-US" sz="1800" b="0" i="0" baseline="0">
                      <a:solidFill>
                        <a:schemeClr val="dk1"/>
                      </a:solidFill>
                      <a:effectLst/>
                      <a:latin typeface="Cambria Math" panose="02040503050406030204" pitchFamily="18" charset="0"/>
                      <a:ea typeface="+mn-ea"/>
                      <a:cs typeface="+mn-cs"/>
                    </a:rPr>
                    <m:t>=1−0.61=</m:t>
                  </m:r>
                  <m:r>
                    <a:rPr lang="en-US" sz="1800" b="1" i="0" baseline="0">
                      <a:solidFill>
                        <a:srgbClr val="C00000"/>
                      </a:solidFill>
                      <a:effectLst/>
                      <a:latin typeface="Cambria Math" panose="02040503050406030204" pitchFamily="18" charset="0"/>
                      <a:ea typeface="+mn-ea"/>
                      <a:cs typeface="+mn-cs"/>
                    </a:rPr>
                    <m:t>𝟎</m:t>
                  </m:r>
                  <m:r>
                    <a:rPr lang="en-US" sz="1800" b="1" i="0" baseline="0">
                      <a:solidFill>
                        <a:srgbClr val="C00000"/>
                      </a:solidFill>
                      <a:effectLst/>
                      <a:latin typeface="Cambria Math" panose="02040503050406030204" pitchFamily="18" charset="0"/>
                      <a:ea typeface="+mn-ea"/>
                      <a:cs typeface="+mn-cs"/>
                    </a:rPr>
                    <m:t>.</m:t>
                  </m:r>
                  <m:r>
                    <a:rPr lang="en-US" sz="1800" b="1" i="0" baseline="0">
                      <a:solidFill>
                        <a:srgbClr val="C00000"/>
                      </a:solidFill>
                      <a:effectLst/>
                      <a:latin typeface="Cambria Math" panose="02040503050406030204" pitchFamily="18" charset="0"/>
                      <a:ea typeface="+mn-ea"/>
                      <a:cs typeface="+mn-cs"/>
                    </a:rPr>
                    <m:t>𝟑𝟗𝟒𝟏</m:t>
                  </m:r>
                </m:oMath>
              </a14:m>
              <a:endParaRPr lang="en-US" sz="1800" b="1" baseline="0">
                <a:solidFill>
                  <a:schemeClr val="tx2">
                    <a:lumMod val="50000"/>
                  </a:schemeClr>
                </a:solidFill>
                <a:latin typeface="Lucida Bright" panose="02040602050505020304" pitchFamily="18" charset="0"/>
                <a:ea typeface="+mn-ea"/>
                <a:cs typeface="Times New Roman" panose="02020603050405020304" pitchFamily="18" charset="0"/>
              </a:endParaRP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xdr:txBody>
        </xdr:sp>
      </mc:Choice>
      <mc:Fallback xmlns="">
        <xdr:sp macro="" textlink="">
          <xdr:nvSpPr>
            <xdr:cNvPr id="8" name="TextBox 7">
              <a:extLst>
                <a:ext uri="{FF2B5EF4-FFF2-40B4-BE49-F238E27FC236}">
                  <a16:creationId xmlns:a16="http://schemas.microsoft.com/office/drawing/2014/main" xmlns:a14="http://schemas.microsoft.com/office/drawing/2010/main" xmlns="" id="{00000000-0008-0000-0B00-000008000000}"/>
                </a:ext>
              </a:extLst>
            </xdr:cNvPr>
            <xdr:cNvSpPr txBox="1"/>
          </xdr:nvSpPr>
          <xdr:spPr>
            <a:xfrm>
              <a:off x="8926287" y="2258787"/>
              <a:ext cx="7429499" cy="56197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Service Time Probability</a:t>
              </a: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P(t≤T) = 1- </a:t>
              </a:r>
              <a:r>
                <a:rPr lang="en-US" sz="2400" i="0" baseline="0">
                  <a:solidFill>
                    <a:schemeClr val="tx2">
                      <a:lumMod val="50000"/>
                    </a:schemeClr>
                  </a:solidFill>
                  <a:latin typeface="Cambria Math" panose="02040503050406030204" pitchFamily="18" charset="0"/>
                  <a:ea typeface="+mn-ea"/>
                  <a:cs typeface="+mn-cs"/>
                </a:rPr>
                <a:t>𝑒</a:t>
              </a:r>
              <a:r>
                <a:rPr lang="en-US" sz="2400" i="0" baseline="0">
                  <a:solidFill>
                    <a:schemeClr val="tx2">
                      <a:lumMod val="50000"/>
                    </a:schemeClr>
                  </a:solidFill>
                  <a:latin typeface="Cambria Math"/>
                  <a:ea typeface="+mn-ea"/>
                  <a:cs typeface="+mn-cs"/>
                </a:rPr>
                <a:t>^(</a:t>
              </a:r>
              <a:r>
                <a:rPr lang="en-US" sz="2400" i="0" baseline="0">
                  <a:solidFill>
                    <a:schemeClr val="tx2">
                      <a:lumMod val="50000"/>
                    </a:schemeClr>
                  </a:solidFill>
                  <a:latin typeface="Cambria Math" panose="02040503050406030204" pitchFamily="18" charset="0"/>
                  <a:ea typeface="+mn-ea"/>
                  <a:cs typeface="+mn-cs"/>
                </a:rPr>
                <a:t>−</a:t>
              </a:r>
              <a:r>
                <a:rPr lang="el-GR" sz="2400" i="0" baseline="0">
                  <a:solidFill>
                    <a:schemeClr val="tx2">
                      <a:lumMod val="50000"/>
                    </a:schemeClr>
                  </a:solidFill>
                  <a:latin typeface="Cambria Math" panose="02040503050406030204" pitchFamily="18" charset="0"/>
                  <a:ea typeface="+mn-ea"/>
                  <a:cs typeface="+mn-cs"/>
                </a:rPr>
                <a:t>μ</a:t>
              </a:r>
              <a:r>
                <a:rPr lang="en-US" sz="2400" b="0" i="0" baseline="0">
                  <a:solidFill>
                    <a:schemeClr val="tx2">
                      <a:lumMod val="50000"/>
                    </a:schemeClr>
                  </a:solidFill>
                  <a:latin typeface="Cambria Math" panose="02040503050406030204" pitchFamily="18" charset="0"/>
                  <a:ea typeface="+mn-ea"/>
                  <a:cs typeface="+mn-cs"/>
                </a:rPr>
                <a:t>𝑇</a:t>
              </a:r>
              <a:r>
                <a:rPr lang="en-US" sz="2400" b="0" i="0" baseline="0">
                  <a:solidFill>
                    <a:schemeClr val="tx2">
                      <a:lumMod val="50000"/>
                    </a:schemeClr>
                  </a:solidFill>
                  <a:latin typeface="Cambria Math"/>
                  <a:ea typeface="+mn-ea"/>
                  <a:cs typeface="+mn-cs"/>
                </a:rPr>
                <a:t>)</a:t>
              </a:r>
              <a:endParaRPr lang="en-US" sz="24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We must have all the data in the same units. Because </a:t>
              </a:r>
              <a:r>
                <a:rPr lang="el-GR" sz="2000" baseline="0">
                  <a:solidFill>
                    <a:schemeClr val="tx2">
                      <a:lumMod val="50000"/>
                    </a:schemeClr>
                  </a:solidFill>
                  <a:latin typeface="Times New Roman" panose="02020603050405020304" pitchFamily="18" charset="0"/>
                  <a:ea typeface="+mn-ea"/>
                  <a:cs typeface="Times New Roman" panose="02020603050405020304" pitchFamily="18" charset="0"/>
                </a:rPr>
                <a:t>μ</a:t>
              </a:r>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 = 3 customers per hour, we convert minutes of time to hours,</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or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 = 10 minutes = 10/60 = 0.167 hour</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Then</a:t>
              </a:r>
            </a:p>
            <a:p>
              <a:endParaRPr lang="en-US" sz="2000" baseline="0">
                <a:solidFill>
                  <a:schemeClr val="tx2">
                    <a:lumMod val="50000"/>
                  </a:schemeClr>
                </a:solidFill>
                <a:latin typeface="Lucida Bright" panose="02040602050505020304" pitchFamily="18" charset="0"/>
                <a:ea typeface="+mn-ea"/>
                <a:cs typeface="Times New Roman" panose="02020603050405020304" pitchFamily="18" charset="0"/>
              </a:endParaRPr>
            </a:p>
            <a:p>
              <a:r>
                <a:rPr lang="en-US" sz="2000" baseline="0">
                  <a:solidFill>
                    <a:schemeClr val="tx2">
                      <a:lumMod val="50000"/>
                    </a:schemeClr>
                  </a:solidFill>
                  <a:latin typeface="Lucida Bright" panose="02040602050505020304" pitchFamily="18" charset="0"/>
                  <a:ea typeface="+mn-ea"/>
                  <a:cs typeface="Times New Roman" panose="02020603050405020304" pitchFamily="18" charset="0"/>
                </a:rPr>
                <a:t>P(t≤ 0.167 hour) = 1 </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a:t>
              </a:r>
              <a:r>
                <a:rPr lang="en-US" sz="2400" i="0" baseline="0">
                  <a:solidFill>
                    <a:schemeClr val="dk1"/>
                  </a:solidFill>
                  <a:effectLst/>
                  <a:latin typeface="Cambria Math"/>
                  <a:ea typeface="+mn-ea"/>
                  <a:cs typeface="+mn-cs"/>
                </a:rPr>
                <a:t>〖</a:t>
              </a:r>
              <a:r>
                <a:rPr lang="en-US" sz="2400" b="0" i="0" baseline="0">
                  <a:solidFill>
                    <a:schemeClr val="dk1"/>
                  </a:solidFill>
                  <a:effectLst/>
                  <a:latin typeface="Cambria Math" panose="02040503050406030204" pitchFamily="18" charset="0"/>
                  <a:ea typeface="+mn-ea"/>
                  <a:cs typeface="+mn-cs"/>
                </a:rPr>
                <a:t> </a:t>
              </a:r>
              <a:r>
                <a:rPr lang="en-US" sz="2400" i="0" baseline="0">
                  <a:solidFill>
                    <a:schemeClr val="dk1"/>
                  </a:solidFill>
                  <a:effectLst/>
                  <a:latin typeface="Cambria Math" panose="02040503050406030204" pitchFamily="18" charset="0"/>
                  <a:ea typeface="+mn-ea"/>
                  <a:cs typeface="+mn-cs"/>
                </a:rPr>
                <a:t>𝑒</a:t>
              </a:r>
              <a:r>
                <a:rPr lang="en-US" sz="2400" i="0" baseline="0">
                  <a:solidFill>
                    <a:schemeClr val="dk1"/>
                  </a:solidFill>
                  <a:effectLst/>
                  <a:latin typeface="Cambria Math"/>
                  <a:ea typeface="+mn-ea"/>
                  <a:cs typeface="+mn-cs"/>
                </a:rPr>
                <a:t>〗^(</a:t>
              </a:r>
              <a:r>
                <a:rPr lang="en-US" sz="2400" i="0" baseline="0">
                  <a:solidFill>
                    <a:schemeClr val="dk1"/>
                  </a:solidFill>
                  <a:effectLst/>
                  <a:latin typeface="Cambria Math" panose="02040503050406030204" pitchFamily="18" charset="0"/>
                  <a:ea typeface="+mn-ea"/>
                  <a:cs typeface="+mn-cs"/>
                </a:rPr>
                <a:t>−</a:t>
              </a:r>
              <a:r>
                <a:rPr lang="el-GR" sz="2400" i="0" baseline="0">
                  <a:solidFill>
                    <a:schemeClr val="dk1"/>
                  </a:solidFill>
                  <a:effectLst/>
                  <a:latin typeface="Cambria Math" panose="02040503050406030204" pitchFamily="18" charset="0"/>
                  <a:ea typeface="+mn-ea"/>
                  <a:cs typeface="+mn-cs"/>
                </a:rPr>
                <a:t>μ</a:t>
              </a:r>
              <a:r>
                <a:rPr lang="en-US" sz="2400" b="0" i="0" baseline="0">
                  <a:solidFill>
                    <a:schemeClr val="dk1"/>
                  </a:solidFill>
                  <a:effectLst/>
                  <a:latin typeface="Cambria Math" panose="02040503050406030204" pitchFamily="18" charset="0"/>
                  <a:ea typeface="+mn-ea"/>
                  <a:cs typeface="+mn-cs"/>
                </a:rPr>
                <a:t>𝑇</a:t>
              </a:r>
              <a:r>
                <a:rPr lang="en-US" sz="2400" b="0" i="0" baseline="0">
                  <a:solidFill>
                    <a:schemeClr val="dk1"/>
                  </a:solidFill>
                  <a:effectLst/>
                  <a:latin typeface="Cambria Math"/>
                  <a:ea typeface="+mn-ea"/>
                  <a:cs typeface="+mn-cs"/>
                </a:rPr>
                <a:t>)</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 </a:t>
              </a:r>
              <a:r>
                <a:rPr lang="en-US" sz="1800" baseline="0">
                  <a:solidFill>
                    <a:schemeClr val="tx2">
                      <a:lumMod val="50000"/>
                    </a:schemeClr>
                  </a:solidFill>
                  <a:latin typeface="Lucida Bright" panose="02040602050505020304" pitchFamily="18" charset="0"/>
                  <a:ea typeface="+mn-ea"/>
                  <a:cs typeface="Times New Roman" panose="02020603050405020304" pitchFamily="18" charset="0"/>
                </a:rPr>
                <a:t>1</a:t>
              </a:r>
              <a:r>
                <a:rPr lang="en-US" sz="2400" baseline="0">
                  <a:solidFill>
                    <a:schemeClr val="tx2">
                      <a:lumMod val="50000"/>
                    </a:schemeClr>
                  </a:solidFill>
                  <a:latin typeface="Lucida Bright" panose="02040602050505020304" pitchFamily="18" charset="0"/>
                  <a:ea typeface="+mn-ea"/>
                  <a:cs typeface="Times New Roman" panose="02020603050405020304" pitchFamily="18" charset="0"/>
                </a:rPr>
                <a:t> -</a:t>
              </a:r>
              <a:r>
                <a:rPr lang="en-US" sz="1800" i="0" baseline="0">
                  <a:solidFill>
                    <a:schemeClr val="dk1"/>
                  </a:solidFill>
                  <a:effectLst/>
                  <a:latin typeface="Cambria Math"/>
                  <a:ea typeface="+mn-ea"/>
                  <a:cs typeface="+mn-cs"/>
                </a:rPr>
                <a:t>〖</a:t>
              </a:r>
              <a:r>
                <a:rPr lang="en-US" sz="1800" b="0" i="0" baseline="0">
                  <a:solidFill>
                    <a:schemeClr val="dk1"/>
                  </a:solidFill>
                  <a:effectLst/>
                  <a:latin typeface="Cambria Math" panose="02040503050406030204" pitchFamily="18" charset="0"/>
                  <a:ea typeface="+mn-ea"/>
                  <a:cs typeface="+mn-cs"/>
                </a:rPr>
                <a:t> </a:t>
              </a:r>
              <a:r>
                <a:rPr lang="en-US" sz="1800" i="0" baseline="0">
                  <a:solidFill>
                    <a:schemeClr val="dk1"/>
                  </a:solidFill>
                  <a:effectLst/>
                  <a:latin typeface="Cambria Math" panose="02040503050406030204" pitchFamily="18" charset="0"/>
                  <a:ea typeface="+mn-ea"/>
                  <a:cs typeface="+mn-cs"/>
                </a:rPr>
                <a:t>𝑒</a:t>
              </a:r>
              <a:r>
                <a:rPr lang="en-US" sz="1800" i="0" baseline="0">
                  <a:solidFill>
                    <a:schemeClr val="dk1"/>
                  </a:solidFill>
                  <a:effectLst/>
                  <a:latin typeface="Cambria Math"/>
                  <a:ea typeface="+mn-ea"/>
                  <a:cs typeface="+mn-cs"/>
                </a:rPr>
                <a:t>〗^(</a:t>
              </a:r>
              <a:r>
                <a:rPr lang="en-US" sz="1800" i="0" baseline="0">
                  <a:solidFill>
                    <a:schemeClr val="dk1"/>
                  </a:solidFill>
                  <a:effectLst/>
                  <a:latin typeface="Cambria Math" panose="02040503050406030204" pitchFamily="18" charset="0"/>
                  <a:ea typeface="+mn-ea"/>
                  <a:cs typeface="+mn-cs"/>
                </a:rPr>
                <a:t>−</a:t>
              </a:r>
              <a:r>
                <a:rPr lang="en-US" sz="1800" b="0" i="0" baseline="0">
                  <a:solidFill>
                    <a:schemeClr val="dk1"/>
                  </a:solidFill>
                  <a:effectLst/>
                  <a:latin typeface="Cambria Math" panose="02040503050406030204" pitchFamily="18" charset="0"/>
                  <a:ea typeface="+mn-ea"/>
                  <a:cs typeface="+mn-cs"/>
                </a:rPr>
                <a:t>3(0.167)</a:t>
              </a:r>
              <a:r>
                <a:rPr lang="en-US" sz="1800" b="0" i="0" baseline="0">
                  <a:solidFill>
                    <a:schemeClr val="dk1"/>
                  </a:solidFill>
                  <a:effectLst/>
                  <a:latin typeface="Cambria Math"/>
                  <a:ea typeface="+mn-ea"/>
                  <a:cs typeface="+mn-cs"/>
                </a:rPr>
                <a:t>)</a:t>
              </a:r>
              <a:r>
                <a:rPr lang="en-US" sz="1800" b="0" i="0" baseline="0">
                  <a:solidFill>
                    <a:schemeClr val="dk1"/>
                  </a:solidFill>
                  <a:effectLst/>
                  <a:latin typeface="Cambria Math" panose="02040503050406030204" pitchFamily="18" charset="0"/>
                  <a:ea typeface="+mn-ea"/>
                  <a:cs typeface="+mn-cs"/>
                </a:rPr>
                <a:t>=1−0.61=</a:t>
              </a:r>
              <a:r>
                <a:rPr lang="en-US" sz="1800" b="1" i="0" baseline="0">
                  <a:solidFill>
                    <a:srgbClr val="C00000"/>
                  </a:solidFill>
                  <a:effectLst/>
                  <a:latin typeface="Cambria Math" panose="02040503050406030204" pitchFamily="18" charset="0"/>
                  <a:ea typeface="+mn-ea"/>
                  <a:cs typeface="+mn-cs"/>
                </a:rPr>
                <a:t>𝟎.𝟑𝟗𝟒𝟏</a:t>
              </a:r>
              <a:endParaRPr lang="en-US" sz="1800" b="1" baseline="0">
                <a:solidFill>
                  <a:schemeClr val="tx2">
                    <a:lumMod val="50000"/>
                  </a:schemeClr>
                </a:solidFill>
                <a:latin typeface="Lucida Bright" panose="02040602050505020304" pitchFamily="18" charset="0"/>
                <a:ea typeface="+mn-ea"/>
                <a:cs typeface="Times New Roman" panose="02020603050405020304" pitchFamily="18" charset="0"/>
              </a:endParaRPr>
            </a:p>
            <a:p>
              <a:endParaRPr lang="en-US" sz="2000" baseline="0">
                <a:solidFill>
                  <a:schemeClr val="tx2">
                    <a:lumMod val="50000"/>
                  </a:schemeClr>
                </a:solidFill>
                <a:latin typeface="Lucida Bright" panose="02040602050505020304" pitchFamily="18" charset="0"/>
                <a:ea typeface="+mn-ea"/>
                <a:cs typeface="+mn-cs"/>
              </a:endParaRPr>
            </a:p>
            <a:p>
              <a:endParaRPr lang="en-US" sz="2000" baseline="0">
                <a:solidFill>
                  <a:schemeClr val="tx2">
                    <a:lumMod val="50000"/>
                  </a:schemeClr>
                </a:solidFill>
                <a:latin typeface="Lucida Bright" panose="02040602050505020304" pitchFamily="18" charset="0"/>
                <a:ea typeface="+mn-ea"/>
                <a:cs typeface="+mn-cs"/>
              </a:endParaRPr>
            </a:p>
          </xdr:txBody>
        </xdr:sp>
      </mc:Fallback>
    </mc:AlternateContent>
    <xdr:clientData/>
  </xdr:twoCellAnchor>
  <xdr:twoCellAnchor>
    <xdr:from>
      <xdr:col>13</xdr:col>
      <xdr:colOff>176894</xdr:colOff>
      <xdr:row>29</xdr:row>
      <xdr:rowOff>217714</xdr:rowOff>
    </xdr:from>
    <xdr:to>
      <xdr:col>25</xdr:col>
      <xdr:colOff>503465</xdr:colOff>
      <xdr:row>40</xdr:row>
      <xdr:rowOff>136070</xdr:rowOff>
    </xdr:to>
    <xdr:sp macro="" textlink="">
      <xdr:nvSpPr>
        <xdr:cNvPr id="9" name="TextBox 8">
          <a:extLst>
            <a:ext uri="{FF2B5EF4-FFF2-40B4-BE49-F238E27FC236}">
              <a16:creationId xmlns:a16="http://schemas.microsoft.com/office/drawing/2014/main" id="{00000000-0008-0000-1000-000009000000}"/>
            </a:ext>
          </a:extLst>
        </xdr:cNvPr>
        <xdr:cNvSpPr txBox="1"/>
      </xdr:nvSpPr>
      <xdr:spPr>
        <a:xfrm>
          <a:off x="8953501" y="8123464"/>
          <a:ext cx="7429500" cy="29119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C00000"/>
              </a:solidFill>
              <a:latin typeface="Lucida Bright" panose="02040602050505020304" pitchFamily="18" charset="0"/>
              <a:ea typeface="+mn-ea"/>
              <a:cs typeface="+mn-cs"/>
            </a:rPr>
            <a:t>Decision Point</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The probability that the clerk will require only 10 minutes or less is not very high (.3941), which leaves the possibility that customs may experience lengthy delays.</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Management should consider additional training for this clerk to reduce the time it takes to process a customer request.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1003300</xdr:colOff>
      <xdr:row>1</xdr:row>
      <xdr:rowOff>110490</xdr:rowOff>
    </xdr:from>
    <xdr:to>
      <xdr:col>2</xdr:col>
      <xdr:colOff>259080</xdr:colOff>
      <xdr:row>9</xdr:row>
      <xdr:rowOff>60960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003300" y="300990"/>
          <a:ext cx="1408430" cy="1474470"/>
        </a:xfrm>
        <a:prstGeom prst="leftArrow">
          <a:avLst/>
        </a:prstGeom>
        <a:solidFill>
          <a:schemeClr val="accent3">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a:solidFill>
                <a:srgbClr val="FFFF00"/>
              </a:solidFill>
              <a:latin typeface="Lucida Bright" panose="02040602050505020304" pitchFamily="18" charset="0"/>
            </a:rPr>
            <a:t>Back</a:t>
          </a:r>
        </a:p>
      </xdr:txBody>
    </xdr:sp>
    <xdr:clientData/>
  </xdr:twoCellAnchor>
  <xdr:twoCellAnchor>
    <xdr:from>
      <xdr:col>0</xdr:col>
      <xdr:colOff>1082039</xdr:colOff>
      <xdr:row>11</xdr:row>
      <xdr:rowOff>93616</xdr:rowOff>
    </xdr:from>
    <xdr:to>
      <xdr:col>8</xdr:col>
      <xdr:colOff>472440</xdr:colOff>
      <xdr:row>19</xdr:row>
      <xdr:rowOff>76199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82039" y="2189116"/>
          <a:ext cx="8115301" cy="246860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Red</a:t>
          </a:r>
          <a:r>
            <a:rPr lang="en-US" sz="800" baseline="0">
              <a:solidFill>
                <a:schemeClr val="bg1"/>
              </a:solidFill>
            </a:rPr>
            <a:t> Render 561</a:t>
          </a:r>
        </a:p>
        <a:p>
          <a:r>
            <a:rPr lang="en-US" sz="1800" baseline="0"/>
            <a:t>Higgins Plumbing and Heating maintains a stock of 30 gallon hot water heaters that it sells to home owners and installs for them. Owner Jerry Higgins likes the idea of having a large supply on hand to meet customer demand, but he also recognizes that it is expensive to do so. He examines hot water heater sales over the past 50 weeks and notes the following:</a:t>
          </a:r>
        </a:p>
        <a:p>
          <a:endParaRPr lang="en-US" sz="1800"/>
        </a:p>
      </xdr:txBody>
    </xdr:sp>
    <xdr:clientData/>
  </xdr:twoCellAnchor>
  <xdr:twoCellAnchor>
    <xdr:from>
      <xdr:col>10</xdr:col>
      <xdr:colOff>517073</xdr:colOff>
      <xdr:row>1</xdr:row>
      <xdr:rowOff>138791</xdr:rowOff>
    </xdr:from>
    <xdr:to>
      <xdr:col>10</xdr:col>
      <xdr:colOff>544287</xdr:colOff>
      <xdr:row>45</xdr:row>
      <xdr:rowOff>8163</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1051723" y="329291"/>
          <a:ext cx="27214" cy="1260429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903513</xdr:colOff>
      <xdr:row>34</xdr:row>
      <xdr:rowOff>119741</xdr:rowOff>
    </xdr:from>
    <xdr:to>
      <xdr:col>10</xdr:col>
      <xdr:colOff>21771</xdr:colOff>
      <xdr:row>45</xdr:row>
      <xdr:rowOff>38100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903513" y="9797141"/>
          <a:ext cx="9652908" cy="316638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t>a)</a:t>
          </a:r>
          <a:r>
            <a:rPr lang="en-US" sz="2000" baseline="0"/>
            <a:t> If Higgins maintains a constant supply of 8 hot water heaters in any given week, how many times will he be out of stock during a 20-week simulation? Use the random numbers that are provided.</a:t>
          </a:r>
        </a:p>
        <a:p>
          <a:endParaRPr lang="en-US" sz="2000" baseline="0"/>
        </a:p>
        <a:p>
          <a:r>
            <a:rPr lang="en-US" sz="2000" baseline="0"/>
            <a:t>b) During which week(s) additional order(s) should be placed knowing that the order lead time is 4weeks?</a:t>
          </a:r>
        </a:p>
        <a:p>
          <a:endParaRPr lang="en-US" sz="2000" baseline="0"/>
        </a:p>
        <a:p>
          <a:r>
            <a:rPr lang="en-US" sz="2000" baseline="0"/>
            <a:t>c) How many additional units (above the  standard ordering quantities) will need to be ordered each time?</a:t>
          </a:r>
        </a:p>
      </xdr:txBody>
    </xdr:sp>
    <xdr:clientData/>
  </xdr:twoCellAnchor>
  <xdr:twoCellAnchor>
    <xdr:from>
      <xdr:col>10</xdr:col>
      <xdr:colOff>952499</xdr:colOff>
      <xdr:row>49</xdr:row>
      <xdr:rowOff>10886</xdr:rowOff>
    </xdr:from>
    <xdr:to>
      <xdr:col>18</xdr:col>
      <xdr:colOff>54428</xdr:colOff>
      <xdr:row>53</xdr:row>
      <xdr:rowOff>76201</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1487149" y="13803086"/>
          <a:ext cx="9227004" cy="82731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dk1"/>
              </a:solidFill>
              <a:latin typeface="+mn-lt"/>
              <a:ea typeface="+mn-ea"/>
              <a:cs typeface="+mn-cs"/>
            </a:rPr>
            <a:t>a) With a supply of 8 heaters, Higgins will be out of stock two times during the 20-week period  (in weeks  14 and  16)</a:t>
          </a:r>
        </a:p>
      </xdr:txBody>
    </xdr:sp>
    <xdr:clientData/>
  </xdr:twoCellAnchor>
  <xdr:twoCellAnchor>
    <xdr:from>
      <xdr:col>10</xdr:col>
      <xdr:colOff>982979</xdr:colOff>
      <xdr:row>55</xdr:row>
      <xdr:rowOff>10887</xdr:rowOff>
    </xdr:from>
    <xdr:to>
      <xdr:col>18</xdr:col>
      <xdr:colOff>84908</xdr:colOff>
      <xdr:row>58</xdr:row>
      <xdr:rowOff>15241</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1517629" y="14946087"/>
          <a:ext cx="9227004" cy="5568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dk1"/>
              </a:solidFill>
              <a:latin typeface="+mn-lt"/>
              <a:ea typeface="+mn-ea"/>
              <a:cs typeface="+mn-cs"/>
            </a:rPr>
            <a:t>b ) Weeks: 10 and 12</a:t>
          </a:r>
        </a:p>
      </xdr:txBody>
    </xdr:sp>
    <xdr:clientData/>
  </xdr:twoCellAnchor>
  <xdr:twoCellAnchor>
    <xdr:from>
      <xdr:col>3</xdr:col>
      <xdr:colOff>339725</xdr:colOff>
      <xdr:row>2</xdr:row>
      <xdr:rowOff>120650</xdr:rowOff>
    </xdr:from>
    <xdr:to>
      <xdr:col>9</xdr:col>
      <xdr:colOff>530225</xdr:colOff>
      <xdr:row>8</xdr:row>
      <xdr:rowOff>135890</xdr:rowOff>
    </xdr:to>
    <xdr:sp macro="" textlink="">
      <xdr:nvSpPr>
        <xdr:cNvPr id="8" name="Rounded Rectangle 10">
          <a:extLst>
            <a:ext uri="{FF2B5EF4-FFF2-40B4-BE49-F238E27FC236}">
              <a16:creationId xmlns:a16="http://schemas.microsoft.com/office/drawing/2014/main" id="{00000000-0008-0000-0100-000008000000}"/>
            </a:ext>
          </a:extLst>
        </xdr:cNvPr>
        <xdr:cNvSpPr/>
      </xdr:nvSpPr>
      <xdr:spPr>
        <a:xfrm>
          <a:off x="3121025" y="501650"/>
          <a:ext cx="6953250" cy="115824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2">
                  <a:lumMod val="50000"/>
                </a:schemeClr>
              </a:solidFill>
              <a:latin typeface="Lucida Bright" panose="02040602050505020304" pitchFamily="18" charset="0"/>
            </a:rPr>
            <a:t>Check </a:t>
          </a:r>
          <a:r>
            <a:rPr lang="en-US" sz="3200" b="0">
              <a:solidFill>
                <a:schemeClr val="accent4">
                  <a:lumMod val="50000"/>
                </a:schemeClr>
              </a:solidFill>
              <a:latin typeface="Lucida Bright" panose="02040602050505020304" pitchFamily="18" charset="0"/>
            </a:rPr>
            <a:t>Simulation Problem </a:t>
          </a:r>
          <a:r>
            <a:rPr lang="en-US" sz="3200" b="1">
              <a:solidFill>
                <a:srgbClr val="FF0000"/>
              </a:solidFill>
              <a:latin typeface="Lucida Bright" panose="02040602050505020304" pitchFamily="18" charset="0"/>
            </a:rPr>
            <a:t>2</a:t>
          </a:r>
        </a:p>
      </xdr:txBody>
    </xdr:sp>
    <xdr:clientData/>
  </xdr:twoCellAnchor>
  <xdr:twoCellAnchor>
    <xdr:from>
      <xdr:col>10</xdr:col>
      <xdr:colOff>1043939</xdr:colOff>
      <xdr:row>59</xdr:row>
      <xdr:rowOff>56606</xdr:rowOff>
    </xdr:from>
    <xdr:to>
      <xdr:col>18</xdr:col>
      <xdr:colOff>145868</xdr:colOff>
      <xdr:row>63</xdr:row>
      <xdr:rowOff>60959</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11578589" y="15734756"/>
          <a:ext cx="9227004" cy="74730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aseline="0">
              <a:solidFill>
                <a:schemeClr val="dk1"/>
              </a:solidFill>
              <a:latin typeface="+mn-lt"/>
              <a:ea typeface="+mn-ea"/>
              <a:cs typeface="+mn-cs"/>
            </a:rPr>
            <a:t>c) 2</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587829</xdr:colOff>
      <xdr:row>11</xdr:row>
      <xdr:rowOff>176894</xdr:rowOff>
    </xdr:from>
    <xdr:to>
      <xdr:col>13</xdr:col>
      <xdr:colOff>555172</xdr:colOff>
      <xdr:row>23</xdr:row>
      <xdr:rowOff>122464</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1200150" y="2272394"/>
          <a:ext cx="8131629" cy="26669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tx2">
                  <a:lumMod val="50000"/>
                </a:schemeClr>
              </a:solidFill>
              <a:latin typeface="Lucida Bright" panose="02040602050505020304" pitchFamily="18" charset="0"/>
              <a:ea typeface="+mn-ea"/>
              <a:cs typeface="+mn-cs"/>
            </a:rPr>
            <a:t>The management of the large department store must determine whether more training is needed for the customer service clerk. The clerk at the customer service desk serve an average of three customers per hour.</a:t>
          </a:r>
        </a:p>
        <a:p>
          <a:endParaRPr lang="en-US" sz="2000" baseline="0">
            <a:solidFill>
              <a:schemeClr val="tx2">
                <a:lumMod val="50000"/>
              </a:schemeClr>
            </a:solidFill>
            <a:latin typeface="Lucida Bright" panose="02040602050505020304" pitchFamily="18" charset="0"/>
            <a:ea typeface="+mn-ea"/>
            <a:cs typeface="+mn-cs"/>
          </a:endParaRPr>
        </a:p>
        <a:p>
          <a:r>
            <a:rPr lang="en-US" sz="2000" baseline="0">
              <a:solidFill>
                <a:schemeClr val="tx2">
                  <a:lumMod val="50000"/>
                </a:schemeClr>
              </a:solidFill>
              <a:latin typeface="Lucida Bright" panose="02040602050505020304" pitchFamily="18" charset="0"/>
              <a:ea typeface="+mn-ea"/>
              <a:cs typeface="+mn-cs"/>
            </a:rPr>
            <a:t>What is the probability that a customer will require less than 10 minutes of service?</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153887" y="598714"/>
          <a:ext cx="1284513"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4" name="Straight Connector 3">
          <a:extLst>
            <a:ext uri="{FF2B5EF4-FFF2-40B4-BE49-F238E27FC236}">
              <a16:creationId xmlns:a16="http://schemas.microsoft.com/office/drawing/2014/main" id="{00000000-0008-0000-1100-000004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81644</xdr:colOff>
      <xdr:row>2</xdr:row>
      <xdr:rowOff>136071</xdr:rowOff>
    </xdr:from>
    <xdr:to>
      <xdr:col>13</xdr:col>
      <xdr:colOff>367393</xdr:colOff>
      <xdr:row>6</xdr:row>
      <xdr:rowOff>176893</xdr:rowOff>
    </xdr:to>
    <xdr:sp macro="" textlink="">
      <xdr:nvSpPr>
        <xdr:cNvPr id="5" name="Rounded Rectangle 1">
          <a:extLst>
            <a:ext uri="{FF2B5EF4-FFF2-40B4-BE49-F238E27FC236}">
              <a16:creationId xmlns:a16="http://schemas.microsoft.com/office/drawing/2014/main" id="{00000000-0008-0000-1100-000005000000}"/>
            </a:ext>
          </a:extLst>
        </xdr:cNvPr>
        <xdr:cNvSpPr/>
      </xdr:nvSpPr>
      <xdr:spPr>
        <a:xfrm>
          <a:off x="3129644" y="517071"/>
          <a:ext cx="5981699"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4</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16</xdr:col>
      <xdr:colOff>0</xdr:colOff>
      <xdr:row>5</xdr:row>
      <xdr:rowOff>0</xdr:rowOff>
    </xdr:from>
    <xdr:to>
      <xdr:col>19</xdr:col>
      <xdr:colOff>263073</xdr:colOff>
      <xdr:row>9</xdr:row>
      <xdr:rowOff>152400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00000000-0008-0000-1100-000006000000}"/>
            </a:ext>
          </a:extLst>
        </xdr:cNvPr>
        <xdr:cNvSpPr/>
      </xdr:nvSpPr>
      <xdr:spPr>
        <a:xfrm>
          <a:off x="10582275" y="952500"/>
          <a:ext cx="2025198"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587829</xdr:colOff>
      <xdr:row>11</xdr:row>
      <xdr:rowOff>176894</xdr:rowOff>
    </xdr:from>
    <xdr:to>
      <xdr:col>13</xdr:col>
      <xdr:colOff>555172</xdr:colOff>
      <xdr:row>27</xdr:row>
      <xdr:rowOff>149679</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1200150" y="2272394"/>
          <a:ext cx="8131629" cy="38916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Lucida Bright" panose="02040602050505020304" pitchFamily="18" charset="0"/>
              <a:ea typeface="+mn-ea"/>
              <a:cs typeface="+mn-cs"/>
            </a:rPr>
            <a:t>Anderson 336</a:t>
          </a:r>
        </a:p>
        <a:p>
          <a:r>
            <a:rPr lang="en-US" sz="2000" baseline="0">
              <a:solidFill>
                <a:schemeClr val="dk1"/>
              </a:solidFill>
              <a:latin typeface="Lucida Bright" panose="02040602050505020304" pitchFamily="18" charset="0"/>
              <a:ea typeface="+mn-ea"/>
              <a:cs typeface="+mn-cs"/>
            </a:rPr>
            <a:t>Management is redesigning the customer service process in a large department store. Accommodating four customers is important.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Customers arrive at the desk at the rate of two customers per hour.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What is the probability that four customers will arrive during any hour?</a:t>
          </a:r>
        </a:p>
      </xdr:txBody>
    </xdr:sp>
    <xdr:clientData/>
  </xdr:twoCellAnchor>
  <xdr:twoCellAnchor>
    <xdr:from>
      <xdr:col>1</xdr:col>
      <xdr:colOff>544287</xdr:colOff>
      <xdr:row>3</xdr:row>
      <xdr:rowOff>27214</xdr:rowOff>
    </xdr:from>
    <xdr:to>
      <xdr:col>4</xdr:col>
      <xdr:colOff>0</xdr:colOff>
      <xdr:row>8</xdr:row>
      <xdr:rowOff>95250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1153887" y="598714"/>
          <a:ext cx="1284513"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4" name="Straight Connector 3">
          <a:extLst>
            <a:ext uri="{FF2B5EF4-FFF2-40B4-BE49-F238E27FC236}">
              <a16:creationId xmlns:a16="http://schemas.microsoft.com/office/drawing/2014/main" id="{00000000-0008-0000-1200-000004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81644</xdr:colOff>
      <xdr:row>2</xdr:row>
      <xdr:rowOff>136071</xdr:rowOff>
    </xdr:from>
    <xdr:to>
      <xdr:col>13</xdr:col>
      <xdr:colOff>367393</xdr:colOff>
      <xdr:row>6</xdr:row>
      <xdr:rowOff>176893</xdr:rowOff>
    </xdr:to>
    <xdr:sp macro="" textlink="">
      <xdr:nvSpPr>
        <xdr:cNvPr id="5" name="Rounded Rectangle 1">
          <a:extLst>
            <a:ext uri="{FF2B5EF4-FFF2-40B4-BE49-F238E27FC236}">
              <a16:creationId xmlns:a16="http://schemas.microsoft.com/office/drawing/2014/main" id="{00000000-0008-0000-1200-000005000000}"/>
            </a:ext>
          </a:extLst>
        </xdr:cNvPr>
        <xdr:cNvSpPr/>
      </xdr:nvSpPr>
      <xdr:spPr>
        <a:xfrm>
          <a:off x="3129644" y="517071"/>
          <a:ext cx="5981699"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3</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16</xdr:col>
      <xdr:colOff>0</xdr:colOff>
      <xdr:row>3</xdr:row>
      <xdr:rowOff>54429</xdr:rowOff>
    </xdr:from>
    <xdr:to>
      <xdr:col>20</xdr:col>
      <xdr:colOff>435428</xdr:colOff>
      <xdr:row>8</xdr:row>
      <xdr:rowOff>16329</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10627179" y="625929"/>
          <a:ext cx="2816678"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97971</xdr:colOff>
      <xdr:row>10</xdr:row>
      <xdr:rowOff>40822</xdr:rowOff>
    </xdr:from>
    <xdr:to>
      <xdr:col>14</xdr:col>
      <xdr:colOff>65314</xdr:colOff>
      <xdr:row>33</xdr:row>
      <xdr:rowOff>95250</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1322614" y="1945822"/>
          <a:ext cx="8131629" cy="54156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bg1"/>
              </a:solidFill>
              <a:latin typeface="Lucida Bright" panose="02040602050505020304" pitchFamily="18" charset="0"/>
              <a:ea typeface="+mn-ea"/>
              <a:cs typeface="+mn-cs"/>
            </a:rPr>
            <a:t>Anderson 336</a:t>
          </a:r>
        </a:p>
        <a:p>
          <a:r>
            <a:rPr lang="en-US" sz="2000" baseline="0">
              <a:solidFill>
                <a:schemeClr val="dk1"/>
              </a:solidFill>
              <a:latin typeface="Lucida Bright" panose="02040602050505020304" pitchFamily="18" charset="0"/>
              <a:ea typeface="+mn-ea"/>
              <a:cs typeface="+mn-cs"/>
            </a:rPr>
            <a:t>Lets assume that Best Burger is willing to assign a cost of $10 per hour for customer waiting time.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average arrival rate is 45 customers per hour and each server can  process 60 customers per hour.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cost of wages and benefits is $7 per hour, per server.</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Calculate the total hourly cost for the single-channel and two-channel systems.</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Which one, single-channel or two-channel, solution is more cost effective?</a:t>
          </a:r>
        </a:p>
        <a:p>
          <a:endParaRPr lang="en-US" sz="2000" baseline="0">
            <a:solidFill>
              <a:schemeClr val="dk1"/>
            </a:solidFill>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Lucida Bright" panose="02040602050505020304" pitchFamily="18" charset="0"/>
              <a:ea typeface="+mn-ea"/>
              <a:cs typeface="+mn-cs"/>
            </a:rPr>
            <a:t>What is the utilization rate </a:t>
          </a:r>
          <a:r>
            <a:rPr lang="el-GR" sz="2000" baseline="0">
              <a:solidFill>
                <a:schemeClr val="dk1"/>
              </a:solidFill>
              <a:effectLst/>
              <a:latin typeface="+mn-lt"/>
              <a:ea typeface="+mn-ea"/>
              <a:cs typeface="+mn-cs"/>
            </a:rPr>
            <a:t>ρ</a:t>
          </a:r>
          <a:r>
            <a:rPr lang="en-US" sz="2000" baseline="0">
              <a:solidFill>
                <a:schemeClr val="dk1"/>
              </a:solidFill>
              <a:effectLst/>
              <a:latin typeface="Lucida Bright" panose="02040602050505020304" pitchFamily="18" charset="0"/>
              <a:ea typeface="+mn-ea"/>
              <a:cs typeface="+mn-cs"/>
            </a:rPr>
            <a:t>?</a:t>
          </a:r>
          <a:endParaRPr lang="en-US" sz="2000">
            <a:effectLst/>
            <a:latin typeface="Lucida Bright" panose="02040602050505020304" pitchFamily="18" charset="0"/>
          </a:endParaRPr>
        </a:p>
        <a:p>
          <a:endParaRPr lang="en-US" sz="1800" baseline="0">
            <a:solidFill>
              <a:schemeClr val="dk1"/>
            </a:solidFill>
            <a:latin typeface="Lucida Bright" panose="02040602050505020304" pitchFamily="18" charset="0"/>
            <a:ea typeface="+mn-ea"/>
            <a:cs typeface="+mn-cs"/>
          </a:endParaRPr>
        </a:p>
      </xdr:txBody>
    </xdr:sp>
    <xdr:clientData/>
  </xdr:twoCellAnchor>
  <xdr:twoCellAnchor>
    <xdr:from>
      <xdr:col>2</xdr:col>
      <xdr:colOff>285751</xdr:colOff>
      <xdr:row>2</xdr:row>
      <xdr:rowOff>27214</xdr:rowOff>
    </xdr:from>
    <xdr:to>
      <xdr:col>4</xdr:col>
      <xdr:colOff>353786</xdr:colOff>
      <xdr:row>7</xdr:row>
      <xdr:rowOff>95250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1510394" y="408214"/>
          <a:ext cx="1292678" cy="102053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5" name="Straight Connector 4">
          <a:extLst>
            <a:ext uri="{FF2B5EF4-FFF2-40B4-BE49-F238E27FC236}">
              <a16:creationId xmlns:a16="http://schemas.microsoft.com/office/drawing/2014/main" id="{00000000-0008-0000-1300-000005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81644</xdr:colOff>
      <xdr:row>2</xdr:row>
      <xdr:rowOff>136071</xdr:rowOff>
    </xdr:from>
    <xdr:to>
      <xdr:col>13</xdr:col>
      <xdr:colOff>367393</xdr:colOff>
      <xdr:row>6</xdr:row>
      <xdr:rowOff>176893</xdr:rowOff>
    </xdr:to>
    <xdr:sp macro="" textlink="">
      <xdr:nvSpPr>
        <xdr:cNvPr id="12" name="Rounded Rectangle 1">
          <a:extLst>
            <a:ext uri="{FF2B5EF4-FFF2-40B4-BE49-F238E27FC236}">
              <a16:creationId xmlns:a16="http://schemas.microsoft.com/office/drawing/2014/main" id="{00000000-0008-0000-1300-00000C000000}"/>
            </a:ext>
          </a:extLst>
        </xdr:cNvPr>
        <xdr:cNvSpPr/>
      </xdr:nvSpPr>
      <xdr:spPr>
        <a:xfrm>
          <a:off x="3143251" y="517071"/>
          <a:ext cx="6000749" cy="80282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 Lines Problem </a:t>
          </a:r>
          <a:r>
            <a:rPr lang="en-US" sz="3200" b="1">
              <a:solidFill>
                <a:srgbClr val="FF0000"/>
              </a:solidFill>
              <a:latin typeface="Lucida Bright" panose="02040602050505020304" pitchFamily="18" charset="0"/>
            </a:rPr>
            <a:t>1</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16</xdr:col>
      <xdr:colOff>0</xdr:colOff>
      <xdr:row>5</xdr:row>
      <xdr:rowOff>0</xdr:rowOff>
    </xdr:from>
    <xdr:to>
      <xdr:col>19</xdr:col>
      <xdr:colOff>263073</xdr:colOff>
      <xdr:row>9</xdr:row>
      <xdr:rowOff>152400</xdr:rowOff>
    </xdr:to>
    <xdr:sp macro="" textlink="">
      <xdr:nvSpPr>
        <xdr:cNvPr id="15" name="Rectangle: Rounded Corners 14">
          <a:hlinkClick xmlns:r="http://schemas.openxmlformats.org/officeDocument/2006/relationships" r:id="rId2"/>
          <a:extLst>
            <a:ext uri="{FF2B5EF4-FFF2-40B4-BE49-F238E27FC236}">
              <a16:creationId xmlns:a16="http://schemas.microsoft.com/office/drawing/2014/main" id="{00000000-0008-0000-1300-00000F000000}"/>
            </a:ext>
          </a:extLst>
        </xdr:cNvPr>
        <xdr:cNvSpPr/>
      </xdr:nvSpPr>
      <xdr:spPr>
        <a:xfrm>
          <a:off x="10627179" y="952500"/>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204106</xdr:colOff>
      <xdr:row>10</xdr:row>
      <xdr:rowOff>122463</xdr:rowOff>
    </xdr:from>
    <xdr:to>
      <xdr:col>12</xdr:col>
      <xdr:colOff>503463</xdr:colOff>
      <xdr:row>36</xdr:row>
      <xdr:rowOff>149679</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816427" y="2027463"/>
          <a:ext cx="7034893" cy="538843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solidFill>
                <a:schemeClr val="dk1"/>
              </a:solidFill>
              <a:latin typeface="Lucida Bright" panose="02040602050505020304" pitchFamily="18" charset="0"/>
              <a:ea typeface="+mn-ea"/>
              <a:cs typeface="+mn-cs"/>
            </a:rPr>
            <a:t>Suppose</a:t>
          </a:r>
          <a:r>
            <a:rPr lang="en-US" sz="2000" baseline="0">
              <a:solidFill>
                <a:schemeClr val="dk1"/>
              </a:solidFill>
              <a:latin typeface="Lucida Bright" panose="02040602050505020304" pitchFamily="18" charset="0"/>
              <a:ea typeface="+mn-ea"/>
              <a:cs typeface="+mn-cs"/>
            </a:rPr>
            <a:t> that management of Burger Dome wants to evaluate the desirability of opening a second order processing station so that two customers can be served simultaneously.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Assume a single waiting line with the first customer in line moving to the first available server. </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The mean arrival rate is 0.75 and mean service rate is 1 customer per minute per channel.</a:t>
          </a:r>
        </a:p>
        <a:p>
          <a:r>
            <a:rPr lang="en-US" sz="2000" baseline="0">
              <a:solidFill>
                <a:schemeClr val="dk1"/>
              </a:solidFill>
              <a:latin typeface="Lucida Bright" panose="02040602050505020304" pitchFamily="18" charset="0"/>
              <a:ea typeface="+mn-ea"/>
              <a:cs typeface="+mn-cs"/>
            </a:rPr>
            <a:t> </a:t>
          </a:r>
        </a:p>
        <a:p>
          <a:r>
            <a:rPr lang="en-US" sz="2000" baseline="0">
              <a:solidFill>
                <a:schemeClr val="dk1"/>
              </a:solidFill>
              <a:latin typeface="Lucida Bright" panose="02040602050505020304" pitchFamily="18" charset="0"/>
              <a:ea typeface="+mn-ea"/>
              <a:cs typeface="+mn-cs"/>
            </a:rPr>
            <a:t>a) Calculate the probability that arriving unit has to wait for service.</a:t>
          </a:r>
        </a:p>
        <a:p>
          <a:endParaRPr lang="en-US" sz="2000" baseline="0">
            <a:solidFill>
              <a:schemeClr val="dk1"/>
            </a:solidFill>
            <a:latin typeface="Lucida Bright" panose="02040602050505020304" pitchFamily="18" charset="0"/>
            <a:ea typeface="+mn-ea"/>
            <a:cs typeface="+mn-cs"/>
          </a:endParaRPr>
        </a:p>
        <a:p>
          <a:r>
            <a:rPr lang="en-US" sz="2000" baseline="0">
              <a:solidFill>
                <a:schemeClr val="dk1"/>
              </a:solidFill>
              <a:latin typeface="Lucida Bright" panose="02040602050505020304" pitchFamily="18" charset="0"/>
              <a:ea typeface="+mn-ea"/>
              <a:cs typeface="+mn-cs"/>
            </a:rPr>
            <a:t>b) The probability that there are  four customers in the system.</a:t>
          </a:r>
          <a:endParaRPr lang="en-US" sz="2000">
            <a:solidFill>
              <a:schemeClr val="dk1"/>
            </a:solidFill>
            <a:latin typeface="Lucida Bright" panose="02040602050505020304" pitchFamily="18" charset="0"/>
            <a:ea typeface="+mn-ea"/>
            <a:cs typeface="+mn-cs"/>
          </a:endParaRPr>
        </a:p>
      </xdr:txBody>
    </xdr:sp>
    <xdr:clientData/>
  </xdr:twoCellAnchor>
  <xdr:twoCellAnchor>
    <xdr:from>
      <xdr:col>1</xdr:col>
      <xdr:colOff>204107</xdr:colOff>
      <xdr:row>2</xdr:row>
      <xdr:rowOff>13607</xdr:rowOff>
    </xdr:from>
    <xdr:to>
      <xdr:col>3</xdr:col>
      <xdr:colOff>122464</xdr:colOff>
      <xdr:row>6</xdr:row>
      <xdr:rowOff>136073</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813707" y="394607"/>
          <a:ext cx="1137557" cy="88446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a:solidFill>
                <a:srgbClr val="FFFF00"/>
              </a:solidFill>
            </a:rPr>
            <a:t>Back</a:t>
          </a:r>
        </a:p>
      </xdr:txBody>
    </xdr:sp>
    <xdr:clientData/>
  </xdr:twoCellAnchor>
  <xdr:twoCellAnchor>
    <xdr:from>
      <xdr:col>13</xdr:col>
      <xdr:colOff>312964</xdr:colOff>
      <xdr:row>8</xdr:row>
      <xdr:rowOff>40821</xdr:rowOff>
    </xdr:from>
    <xdr:to>
      <xdr:col>13</xdr:col>
      <xdr:colOff>312964</xdr:colOff>
      <xdr:row>46</xdr:row>
      <xdr:rowOff>95250</xdr:rowOff>
    </xdr:to>
    <xdr:cxnSp macro="">
      <xdr:nvCxnSpPr>
        <xdr:cNvPr id="5" name="Straight Connector 4">
          <a:extLst>
            <a:ext uri="{FF2B5EF4-FFF2-40B4-BE49-F238E27FC236}">
              <a16:creationId xmlns:a16="http://schemas.microsoft.com/office/drawing/2014/main" id="{00000000-0008-0000-1400-000005000000}"/>
            </a:ext>
          </a:extLst>
        </xdr:cNvPr>
        <xdr:cNvCxnSpPr/>
      </xdr:nvCxnSpPr>
      <xdr:spPr>
        <a:xfrm>
          <a:off x="8237764" y="1564821"/>
          <a:ext cx="0" cy="793160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508566</xdr:colOff>
      <xdr:row>2</xdr:row>
      <xdr:rowOff>122463</xdr:rowOff>
    </xdr:from>
    <xdr:to>
      <xdr:col>12</xdr:col>
      <xdr:colOff>176892</xdr:colOff>
      <xdr:row>6</xdr:row>
      <xdr:rowOff>122463</xdr:rowOff>
    </xdr:to>
    <xdr:sp macro="" textlink="">
      <xdr:nvSpPr>
        <xdr:cNvPr id="8" name="Rounded Rectangle 1">
          <a:extLst>
            <a:ext uri="{FF2B5EF4-FFF2-40B4-BE49-F238E27FC236}">
              <a16:creationId xmlns:a16="http://schemas.microsoft.com/office/drawing/2014/main" id="{00000000-0008-0000-1400-000008000000}"/>
            </a:ext>
          </a:extLst>
        </xdr:cNvPr>
        <xdr:cNvSpPr/>
      </xdr:nvSpPr>
      <xdr:spPr>
        <a:xfrm>
          <a:off x="2345530" y="503463"/>
          <a:ext cx="5179219" cy="7620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Waiting</a:t>
          </a:r>
          <a:r>
            <a:rPr lang="en-US" sz="3200" b="0" baseline="0">
              <a:solidFill>
                <a:schemeClr val="accent4">
                  <a:lumMod val="50000"/>
                </a:schemeClr>
              </a:solidFill>
              <a:latin typeface="Lucida Bright" panose="02040602050505020304" pitchFamily="18" charset="0"/>
            </a:rPr>
            <a:t> Lines </a:t>
          </a:r>
          <a:r>
            <a:rPr lang="en-US" sz="3200" b="0">
              <a:solidFill>
                <a:schemeClr val="accent4">
                  <a:lumMod val="50000"/>
                </a:schemeClr>
              </a:solidFill>
              <a:latin typeface="Lucida Bright" panose="02040602050505020304" pitchFamily="18" charset="0"/>
            </a:rPr>
            <a:t>Problem</a:t>
          </a:r>
          <a:r>
            <a:rPr lang="en-US" sz="3200" b="1">
              <a:solidFill>
                <a:schemeClr val="accent4">
                  <a:lumMod val="50000"/>
                </a:schemeClr>
              </a:solidFill>
              <a:latin typeface="Lucida Bright" panose="02040602050505020304" pitchFamily="18" charset="0"/>
            </a:rPr>
            <a:t> </a:t>
          </a:r>
          <a:r>
            <a:rPr lang="en-US" sz="3200" b="1">
              <a:solidFill>
                <a:srgbClr val="FF0000"/>
              </a:solidFill>
              <a:latin typeface="Lucida Bright" panose="02040602050505020304" pitchFamily="18" charset="0"/>
            </a:rPr>
            <a:t>2</a:t>
          </a:r>
          <a:r>
            <a:rPr lang="en-US" sz="3200" b="1">
              <a:solidFill>
                <a:schemeClr val="accent2">
                  <a:lumMod val="50000"/>
                </a:schemeClr>
              </a:solidFill>
              <a:latin typeface="Lucida Bright" panose="02040602050505020304" pitchFamily="18" charset="0"/>
            </a:rPr>
            <a:t>  </a:t>
          </a:r>
        </a:p>
      </xdr:txBody>
    </xdr:sp>
    <xdr:clientData/>
  </xdr:twoCellAnchor>
  <xdr:twoCellAnchor>
    <xdr:from>
      <xdr:col>14</xdr:col>
      <xdr:colOff>217714</xdr:colOff>
      <xdr:row>2</xdr:row>
      <xdr:rowOff>176893</xdr:rowOff>
    </xdr:from>
    <xdr:to>
      <xdr:col>17</xdr:col>
      <xdr:colOff>249465</xdr:colOff>
      <xdr:row>7</xdr:row>
      <xdr:rowOff>138793</xdr:rowOff>
    </xdr:to>
    <xdr:sp macro="" textlink="">
      <xdr:nvSpPr>
        <xdr:cNvPr id="9" name="Rectangle: Rounded Corners 8">
          <a:hlinkClick xmlns:r="http://schemas.openxmlformats.org/officeDocument/2006/relationships" r:id="rId2"/>
          <a:extLst>
            <a:ext uri="{FF2B5EF4-FFF2-40B4-BE49-F238E27FC236}">
              <a16:creationId xmlns:a16="http://schemas.microsoft.com/office/drawing/2014/main" id="{00000000-0008-0000-1400-000009000000}"/>
            </a:ext>
          </a:extLst>
        </xdr:cNvPr>
        <xdr:cNvSpPr/>
      </xdr:nvSpPr>
      <xdr:spPr>
        <a:xfrm>
          <a:off x="8790214" y="557893"/>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1</xdr:col>
      <xdr:colOff>149677</xdr:colOff>
      <xdr:row>38</xdr:row>
      <xdr:rowOff>95250</xdr:rowOff>
    </xdr:from>
    <xdr:to>
      <xdr:col>6</xdr:col>
      <xdr:colOff>128584</xdr:colOff>
      <xdr:row>41</xdr:row>
      <xdr:rowOff>89809</xdr:rowOff>
    </xdr:to>
    <xdr:sp macro="" textlink="">
      <xdr:nvSpPr>
        <xdr:cNvPr id="10" name="Rounded Rectangle 6">
          <a:hlinkClick xmlns:r="http://schemas.openxmlformats.org/officeDocument/2006/relationships" r:id="rId3"/>
          <a:extLst>
            <a:ext uri="{FF2B5EF4-FFF2-40B4-BE49-F238E27FC236}">
              <a16:creationId xmlns:a16="http://schemas.microsoft.com/office/drawing/2014/main" id="{00000000-0008-0000-1400-00000A000000}"/>
            </a:ext>
          </a:extLst>
        </xdr:cNvPr>
        <xdr:cNvSpPr/>
      </xdr:nvSpPr>
      <xdr:spPr>
        <a:xfrm>
          <a:off x="761998" y="7742464"/>
          <a:ext cx="3040515" cy="566059"/>
        </a:xfrm>
        <a:prstGeom prst="roundRect">
          <a:avLst/>
        </a:prstGeom>
        <a:solidFill>
          <a:schemeClr val="accent2"/>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rgbClr val="FFFF00"/>
              </a:solidFill>
            </a:rPr>
            <a:t>SL</a:t>
          </a:r>
          <a:r>
            <a:rPr lang="en-US" sz="2800" baseline="0">
              <a:solidFill>
                <a:srgbClr val="FFFF00"/>
              </a:solidFill>
            </a:rPr>
            <a:t> Calculator 2</a:t>
          </a:r>
          <a:endParaRPr lang="en-US" sz="2800">
            <a:solidFill>
              <a:srgbClr val="FFFF00"/>
            </a:solidFill>
          </a:endParaRPr>
        </a:p>
      </xdr:txBody>
    </xdr:sp>
    <xdr:clientData/>
  </xdr:twoCellAnchor>
  <xdr:twoCellAnchor>
    <xdr:from>
      <xdr:col>7</xdr:col>
      <xdr:colOff>326570</xdr:colOff>
      <xdr:row>38</xdr:row>
      <xdr:rowOff>95250</xdr:rowOff>
    </xdr:from>
    <xdr:to>
      <xdr:col>12</xdr:col>
      <xdr:colOff>305478</xdr:colOff>
      <xdr:row>41</xdr:row>
      <xdr:rowOff>89809</xdr:rowOff>
    </xdr:to>
    <xdr:sp macro="" textlink="">
      <xdr:nvSpPr>
        <xdr:cNvPr id="11" name="Rounded Rectangle 6">
          <a:hlinkClick xmlns:r="http://schemas.openxmlformats.org/officeDocument/2006/relationships" r:id="rId4"/>
          <a:extLst>
            <a:ext uri="{FF2B5EF4-FFF2-40B4-BE49-F238E27FC236}">
              <a16:creationId xmlns:a16="http://schemas.microsoft.com/office/drawing/2014/main" id="{00000000-0008-0000-1400-00000B000000}"/>
            </a:ext>
          </a:extLst>
        </xdr:cNvPr>
        <xdr:cNvSpPr/>
      </xdr:nvSpPr>
      <xdr:spPr>
        <a:xfrm>
          <a:off x="4612820" y="7742464"/>
          <a:ext cx="3040515" cy="566059"/>
        </a:xfrm>
        <a:prstGeom prst="roundRect">
          <a:avLst/>
        </a:prstGeom>
        <a:solidFill>
          <a:schemeClr val="accent2"/>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rgbClr val="FFFF00"/>
              </a:solidFill>
            </a:rPr>
            <a:t>TL</a:t>
          </a:r>
          <a:r>
            <a:rPr lang="en-US" sz="2800" baseline="0">
              <a:solidFill>
                <a:srgbClr val="FFFF00"/>
              </a:solidFill>
            </a:rPr>
            <a:t> Calculator 2</a:t>
          </a:r>
          <a:endParaRPr lang="en-US" sz="2800">
            <a:solidFill>
              <a:srgbClr val="FFFF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262890</xdr:colOff>
      <xdr:row>1</xdr:row>
      <xdr:rowOff>119743</xdr:rowOff>
    </xdr:from>
    <xdr:to>
      <xdr:col>10</xdr:col>
      <xdr:colOff>1170214</xdr:colOff>
      <xdr:row>6</xdr:row>
      <xdr:rowOff>18143</xdr:rowOff>
    </xdr:to>
    <xdr:sp macro="" textlink="">
      <xdr:nvSpPr>
        <xdr:cNvPr id="2" name="Rounded Rectangle 1">
          <a:extLst>
            <a:ext uri="{FF2B5EF4-FFF2-40B4-BE49-F238E27FC236}">
              <a16:creationId xmlns:a16="http://schemas.microsoft.com/office/drawing/2014/main" id="{00000000-0008-0000-1500-000002000000}"/>
            </a:ext>
          </a:extLst>
        </xdr:cNvPr>
        <xdr:cNvSpPr/>
      </xdr:nvSpPr>
      <xdr:spPr>
        <a:xfrm>
          <a:off x="3434715" y="310243"/>
          <a:ext cx="6841399"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FF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Correlation Problem </a:t>
          </a:r>
          <a:r>
            <a:rPr lang="en-US" sz="3200" b="1">
              <a:solidFill>
                <a:srgbClr val="FF0000"/>
              </a:solidFill>
              <a:latin typeface="Lucida Bright" panose="02040602050505020304" pitchFamily="18" charset="0"/>
            </a:rPr>
            <a:t>2</a:t>
          </a:r>
          <a:r>
            <a:rPr lang="en-US" sz="3200" b="1" baseline="0">
              <a:solidFill>
                <a:schemeClr val="accent3">
                  <a:lumMod val="50000"/>
                </a:schemeClr>
              </a:solidFill>
              <a:latin typeface="Lucida Bright" panose="02040602050505020304" pitchFamily="18" charset="0"/>
            </a:rPr>
            <a:t> </a:t>
          </a:r>
          <a:endParaRPr lang="en-US" sz="3200" b="0">
            <a:solidFill>
              <a:schemeClr val="accent3">
                <a:lumMod val="50000"/>
              </a:schemeClr>
            </a:solidFill>
            <a:latin typeface="Lucida Bright" panose="02040602050505020304" pitchFamily="18" charset="0"/>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7</xdr:col>
      <xdr:colOff>1088571</xdr:colOff>
      <xdr:row>8</xdr:row>
      <xdr:rowOff>161835</xdr:rowOff>
    </xdr:from>
    <xdr:to>
      <xdr:col>7</xdr:col>
      <xdr:colOff>1088571</xdr:colOff>
      <xdr:row>54</xdr:row>
      <xdr:rowOff>100875</xdr:rowOff>
    </xdr:to>
    <xdr:cxnSp macro="">
      <xdr:nvCxnSpPr>
        <xdr:cNvPr id="4" name="Straight Connector 3">
          <a:extLst>
            <a:ext uri="{FF2B5EF4-FFF2-40B4-BE49-F238E27FC236}">
              <a16:creationId xmlns:a16="http://schemas.microsoft.com/office/drawing/2014/main" id="{00000000-0008-0000-1500-000004000000}"/>
            </a:ext>
          </a:extLst>
        </xdr:cNvPr>
        <xdr:cNvCxnSpPr/>
      </xdr:nvCxnSpPr>
      <xdr:spPr>
        <a:xfrm flipH="1">
          <a:off x="7334250" y="1685835"/>
          <a:ext cx="0" cy="1168200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1431472</xdr:colOff>
      <xdr:row>9</xdr:row>
      <xdr:rowOff>16329</xdr:rowOff>
    </xdr:from>
    <xdr:to>
      <xdr:col>14</xdr:col>
      <xdr:colOff>312966</xdr:colOff>
      <xdr:row>12</xdr:row>
      <xdr:rowOff>149680</xdr:rowOff>
    </xdr:to>
    <xdr:sp macro="" textlink="">
      <xdr:nvSpPr>
        <xdr:cNvPr id="9" name="TextBox 8">
          <a:extLst>
            <a:ext uri="{FF2B5EF4-FFF2-40B4-BE49-F238E27FC236}">
              <a16:creationId xmlns:a16="http://schemas.microsoft.com/office/drawing/2014/main" id="{00000000-0008-0000-1500-000009000000}"/>
            </a:ext>
          </a:extLst>
        </xdr:cNvPr>
        <xdr:cNvSpPr txBox="1"/>
      </xdr:nvSpPr>
      <xdr:spPr>
        <a:xfrm>
          <a:off x="7677151" y="1730829"/>
          <a:ext cx="6011636" cy="70485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effectLst/>
              <a:latin typeface="Lucida Bright" panose="02040602050505020304" pitchFamily="18" charset="0"/>
              <a:ea typeface="+mn-ea"/>
              <a:cs typeface="+mn-cs"/>
            </a:rPr>
            <a:t>The Path: Data to Data Analysis to Correlation</a:t>
          </a: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1</xdr:col>
      <xdr:colOff>244929</xdr:colOff>
      <xdr:row>9</xdr:row>
      <xdr:rowOff>68036</xdr:rowOff>
    </xdr:from>
    <xdr:to>
      <xdr:col>7</xdr:col>
      <xdr:colOff>938892</xdr:colOff>
      <xdr:row>17</xdr:row>
      <xdr:rowOff>116840</xdr:rowOff>
    </xdr:to>
    <xdr:sp macro="" textlink="">
      <xdr:nvSpPr>
        <xdr:cNvPr id="10" name="TextBox 9">
          <a:extLst>
            <a:ext uri="{FF2B5EF4-FFF2-40B4-BE49-F238E27FC236}">
              <a16:creationId xmlns:a16="http://schemas.microsoft.com/office/drawing/2014/main" id="{00000000-0008-0000-1500-00000A000000}"/>
            </a:ext>
          </a:extLst>
        </xdr:cNvPr>
        <xdr:cNvSpPr txBox="1"/>
      </xdr:nvSpPr>
      <xdr:spPr>
        <a:xfrm>
          <a:off x="857250" y="1782536"/>
          <a:ext cx="6327321" cy="158641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effectLst/>
              <a:latin typeface="Lucida Bright" panose="02040602050505020304" pitchFamily="18" charset="0"/>
              <a:ea typeface="+mn-ea"/>
              <a:cs typeface="+mn-cs"/>
            </a:rPr>
            <a:t>The following data for the dependent variable y, and the independent variable x, have been collected using simple random sampling:</a:t>
          </a: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1</xdr:col>
      <xdr:colOff>108858</xdr:colOff>
      <xdr:row>30</xdr:row>
      <xdr:rowOff>231323</xdr:rowOff>
    </xdr:from>
    <xdr:to>
      <xdr:col>7</xdr:col>
      <xdr:colOff>993322</xdr:colOff>
      <xdr:row>37</xdr:row>
      <xdr:rowOff>295549</xdr:rowOff>
    </xdr:to>
    <xdr:sp macro="" textlink="">
      <xdr:nvSpPr>
        <xdr:cNvPr id="12" name="TextBox 11">
          <a:extLst>
            <a:ext uri="{FF2B5EF4-FFF2-40B4-BE49-F238E27FC236}">
              <a16:creationId xmlns:a16="http://schemas.microsoft.com/office/drawing/2014/main" id="{00000000-0008-0000-1500-00000C000000}"/>
            </a:ext>
          </a:extLst>
        </xdr:cNvPr>
        <xdr:cNvSpPr txBox="1"/>
      </xdr:nvSpPr>
      <xdr:spPr>
        <a:xfrm>
          <a:off x="721179" y="7592787"/>
          <a:ext cx="6517822" cy="180594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a) Compute the Correlation Coefficient</a:t>
          </a:r>
        </a:p>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b) Classify the strength of this correlation</a:t>
          </a: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oneCellAnchor>
    <xdr:from>
      <xdr:col>12</xdr:col>
      <xdr:colOff>217715</xdr:colOff>
      <xdr:row>17</xdr:row>
      <xdr:rowOff>135710</xdr:rowOff>
    </xdr:from>
    <xdr:ext cx="1986642" cy="374141"/>
    <xdr:sp macro="" textlink="">
      <xdr:nvSpPr>
        <xdr:cNvPr id="15" name="TextBox 14">
          <a:extLst>
            <a:ext uri="{FF2B5EF4-FFF2-40B4-BE49-F238E27FC236}">
              <a16:creationId xmlns:a16="http://schemas.microsoft.com/office/drawing/2014/main" id="{00000000-0008-0000-1500-00000F000000}"/>
            </a:ext>
          </a:extLst>
        </xdr:cNvPr>
        <xdr:cNvSpPr txBox="1"/>
      </xdr:nvSpPr>
      <xdr:spPr>
        <a:xfrm>
          <a:off x="12110358" y="3374210"/>
          <a:ext cx="1986642"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endParaRPr lang="en-US" sz="1800"/>
        </a:p>
      </xdr:txBody>
    </xdr:sp>
    <xdr:clientData/>
  </xdr:oneCellAnchor>
  <xdr:twoCellAnchor>
    <xdr:from>
      <xdr:col>7</xdr:col>
      <xdr:colOff>1619249</xdr:colOff>
      <xdr:row>23</xdr:row>
      <xdr:rowOff>176894</xdr:rowOff>
    </xdr:from>
    <xdr:to>
      <xdr:col>14</xdr:col>
      <xdr:colOff>312964</xdr:colOff>
      <xdr:row>25</xdr:row>
      <xdr:rowOff>204107</xdr:rowOff>
    </xdr:to>
    <xdr:sp macro="" textlink="">
      <xdr:nvSpPr>
        <xdr:cNvPr id="8" name="TextBox 7">
          <a:extLst>
            <a:ext uri="{FF2B5EF4-FFF2-40B4-BE49-F238E27FC236}">
              <a16:creationId xmlns:a16="http://schemas.microsoft.com/office/drawing/2014/main" id="{00000000-0008-0000-1500-000008000000}"/>
            </a:ext>
          </a:extLst>
        </xdr:cNvPr>
        <xdr:cNvSpPr txBox="1"/>
      </xdr:nvSpPr>
      <xdr:spPr>
        <a:xfrm>
          <a:off x="7864928" y="5633358"/>
          <a:ext cx="5823857"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b) relatively strong</a:t>
          </a:r>
          <a:r>
            <a:rPr lang="en-US" sz="2000" baseline="0">
              <a:latin typeface="Lucida Bright" panose="02040602050505020304" pitchFamily="18" charset="0"/>
            </a:rPr>
            <a:t> positive</a:t>
          </a:r>
          <a:r>
            <a:rPr lang="en-US" sz="2000">
              <a:latin typeface="Lucida Bright" panose="02040602050505020304" pitchFamily="18" charset="0"/>
            </a:rPr>
            <a:t> correlation</a:t>
          </a:r>
        </a:p>
      </xdr:txBody>
    </xdr:sp>
    <xdr:clientData/>
  </xdr:twoCellAnchor>
  <xdr:twoCellAnchor>
    <xdr:from>
      <xdr:col>17</xdr:col>
      <xdr:colOff>372836</xdr:colOff>
      <xdr:row>8</xdr:row>
      <xdr:rowOff>114300</xdr:rowOff>
    </xdr:from>
    <xdr:to>
      <xdr:col>25</xdr:col>
      <xdr:colOff>329293</xdr:colOff>
      <xdr:row>12</xdr:row>
      <xdr:rowOff>57151</xdr:rowOff>
    </xdr:to>
    <xdr:sp macro="" textlink="">
      <xdr:nvSpPr>
        <xdr:cNvPr id="11" name="TextBox 10">
          <a:extLst>
            <a:ext uri="{FF2B5EF4-FFF2-40B4-BE49-F238E27FC236}">
              <a16:creationId xmlns:a16="http://schemas.microsoft.com/office/drawing/2014/main" id="{00DED7E8-F696-48A3-BC72-4A0EEE1ACE04}"/>
            </a:ext>
          </a:extLst>
        </xdr:cNvPr>
        <xdr:cNvSpPr txBox="1"/>
      </xdr:nvSpPr>
      <xdr:spPr>
        <a:xfrm>
          <a:off x="15340693" y="1638300"/>
          <a:ext cx="6011636" cy="70485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effectLst/>
              <a:latin typeface="Lucida Bright" panose="02040602050505020304" pitchFamily="18" charset="0"/>
              <a:ea typeface="+mn-ea"/>
              <a:cs typeface="+mn-cs"/>
            </a:rPr>
            <a:t>The Path: Data to Data Analysis Regression</a:t>
          </a: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262890</xdr:colOff>
      <xdr:row>1</xdr:row>
      <xdr:rowOff>119743</xdr:rowOff>
    </xdr:from>
    <xdr:to>
      <xdr:col>10</xdr:col>
      <xdr:colOff>1170214</xdr:colOff>
      <xdr:row>6</xdr:row>
      <xdr:rowOff>18143</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3446961" y="310243"/>
          <a:ext cx="6840039"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FF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Correlation Problem </a:t>
          </a:r>
          <a:r>
            <a:rPr lang="en-US" sz="3200" b="1">
              <a:solidFill>
                <a:srgbClr val="FF0000"/>
              </a:solidFill>
              <a:latin typeface="Lucida Bright" panose="02040602050505020304" pitchFamily="18" charset="0"/>
            </a:rPr>
            <a:t>1</a:t>
          </a:r>
          <a:r>
            <a:rPr lang="en-US" sz="3200" b="1" baseline="0">
              <a:solidFill>
                <a:schemeClr val="accent3">
                  <a:lumMod val="50000"/>
                </a:schemeClr>
              </a:solidFill>
              <a:latin typeface="Lucida Bright" panose="02040602050505020304" pitchFamily="18" charset="0"/>
            </a:rPr>
            <a:t> </a:t>
          </a:r>
          <a:endParaRPr lang="en-US" sz="3200" b="0">
            <a:solidFill>
              <a:schemeClr val="accent3">
                <a:lumMod val="50000"/>
              </a:schemeClr>
            </a:solidFill>
            <a:latin typeface="Lucida Bright" panose="02040602050505020304" pitchFamily="18" charset="0"/>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7</xdr:col>
      <xdr:colOff>1605642</xdr:colOff>
      <xdr:row>9</xdr:row>
      <xdr:rowOff>25763</xdr:rowOff>
    </xdr:from>
    <xdr:to>
      <xdr:col>7</xdr:col>
      <xdr:colOff>1605642</xdr:colOff>
      <xdr:row>54</xdr:row>
      <xdr:rowOff>155303</xdr:rowOff>
    </xdr:to>
    <xdr:cxnSp macro="">
      <xdr:nvCxnSpPr>
        <xdr:cNvPr id="5" name="Straight Connector 4">
          <a:extLst>
            <a:ext uri="{FF2B5EF4-FFF2-40B4-BE49-F238E27FC236}">
              <a16:creationId xmlns:a16="http://schemas.microsoft.com/office/drawing/2014/main" id="{00000000-0008-0000-1600-000005000000}"/>
            </a:ext>
          </a:extLst>
        </xdr:cNvPr>
        <xdr:cNvCxnSpPr/>
      </xdr:nvCxnSpPr>
      <xdr:spPr>
        <a:xfrm flipH="1">
          <a:off x="7851321" y="1740263"/>
          <a:ext cx="0" cy="1168200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38100</xdr:colOff>
      <xdr:row>63</xdr:row>
      <xdr:rowOff>12700</xdr:rowOff>
    </xdr:from>
    <xdr:to>
      <xdr:col>8</xdr:col>
      <xdr:colOff>0</xdr:colOff>
      <xdr:row>65</xdr:row>
      <xdr:rowOff>76200</xdr:rowOff>
    </xdr:to>
    <xdr:cxnSp macro="">
      <xdr:nvCxnSpPr>
        <xdr:cNvPr id="6" name="Elbow Connector 17">
          <a:extLst>
            <a:ext uri="{FF2B5EF4-FFF2-40B4-BE49-F238E27FC236}">
              <a16:creationId xmlns:a16="http://schemas.microsoft.com/office/drawing/2014/main" id="{00000000-0008-0000-1600-000006000000}"/>
            </a:ext>
          </a:extLst>
        </xdr:cNvPr>
        <xdr:cNvCxnSpPr/>
      </xdr:nvCxnSpPr>
      <xdr:spPr>
        <a:xfrm rot="10800000" flipV="1">
          <a:off x="3209925" y="16586200"/>
          <a:ext cx="6724650" cy="444500"/>
        </a:xfrm>
        <a:prstGeom prst="bentConnector3">
          <a:avLst>
            <a:gd name="adj1" fmla="val 115"/>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406400</xdr:colOff>
      <xdr:row>61</xdr:row>
      <xdr:rowOff>152400</xdr:rowOff>
    </xdr:from>
    <xdr:to>
      <xdr:col>5</xdr:col>
      <xdr:colOff>0</xdr:colOff>
      <xdr:row>63</xdr:row>
      <xdr:rowOff>139700</xdr:rowOff>
    </xdr:to>
    <xdr:cxnSp macro="">
      <xdr:nvCxnSpPr>
        <xdr:cNvPr id="7" name="Elbow Connector 20">
          <a:extLst>
            <a:ext uri="{FF2B5EF4-FFF2-40B4-BE49-F238E27FC236}">
              <a16:creationId xmlns:a16="http://schemas.microsoft.com/office/drawing/2014/main" id="{00000000-0008-0000-1600-000007000000}"/>
            </a:ext>
          </a:extLst>
        </xdr:cNvPr>
        <xdr:cNvCxnSpPr/>
      </xdr:nvCxnSpPr>
      <xdr:spPr>
        <a:xfrm rot="10800000" flipV="1">
          <a:off x="2863850" y="16078200"/>
          <a:ext cx="917575" cy="635000"/>
        </a:xfrm>
        <a:prstGeom prst="bentConnector3">
          <a:avLst>
            <a:gd name="adj1" fmla="val 102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70</xdr:row>
      <xdr:rowOff>0</xdr:rowOff>
    </xdr:from>
    <xdr:to>
      <xdr:col>8</xdr:col>
      <xdr:colOff>0</xdr:colOff>
      <xdr:row>73</xdr:row>
      <xdr:rowOff>88900</xdr:rowOff>
    </xdr:to>
    <xdr:sp macro="" textlink="">
      <xdr:nvSpPr>
        <xdr:cNvPr id="8" name="TextBox 7">
          <a:extLst>
            <a:ext uri="{FF2B5EF4-FFF2-40B4-BE49-F238E27FC236}">
              <a16:creationId xmlns:a16="http://schemas.microsoft.com/office/drawing/2014/main" id="{00000000-0008-0000-1600-000008000000}"/>
            </a:ext>
          </a:extLst>
        </xdr:cNvPr>
        <xdr:cNvSpPr txBox="1"/>
      </xdr:nvSpPr>
      <xdr:spPr>
        <a:xfrm>
          <a:off x="1228725" y="17907000"/>
          <a:ext cx="8274050" cy="6604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0" baseline="0">
              <a:solidFill>
                <a:schemeClr val="bg2">
                  <a:lumMod val="10000"/>
                </a:schemeClr>
              </a:solidFill>
              <a:latin typeface="Lucida Bright" panose="02040602050505020304" pitchFamily="18" charset="0"/>
            </a:rPr>
            <a:t>Technique 1 is superior in the comparison because its MAD is smaller.</a:t>
          </a:r>
        </a:p>
      </xdr:txBody>
    </xdr:sp>
    <xdr:clientData/>
  </xdr:twoCellAnchor>
  <xdr:twoCellAnchor>
    <xdr:from>
      <xdr:col>2</xdr:col>
      <xdr:colOff>0</xdr:colOff>
      <xdr:row>7</xdr:row>
      <xdr:rowOff>0</xdr:rowOff>
    </xdr:from>
    <xdr:to>
      <xdr:col>7</xdr:col>
      <xdr:colOff>979714</xdr:colOff>
      <xdr:row>12</xdr:row>
      <xdr:rowOff>176893</xdr:rowOff>
    </xdr:to>
    <xdr:sp macro="" textlink="">
      <xdr:nvSpPr>
        <xdr:cNvPr id="10" name="TextBox 9">
          <a:extLst>
            <a:ext uri="{FF2B5EF4-FFF2-40B4-BE49-F238E27FC236}">
              <a16:creationId xmlns:a16="http://schemas.microsoft.com/office/drawing/2014/main" id="{00000000-0008-0000-1600-00000A000000}"/>
            </a:ext>
          </a:extLst>
        </xdr:cNvPr>
        <xdr:cNvSpPr txBox="1"/>
      </xdr:nvSpPr>
      <xdr:spPr>
        <a:xfrm>
          <a:off x="1238250" y="1905000"/>
          <a:ext cx="5701393" cy="112939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400">
              <a:effectLst/>
              <a:latin typeface="Lucida Bright" panose="02040602050505020304" pitchFamily="18" charset="0"/>
            </a:rPr>
            <a:t>Calculate the Correlation Coefficient given the following data</a:t>
          </a:r>
          <a:r>
            <a:rPr lang="en-US" sz="2400" baseline="0">
              <a:effectLst/>
              <a:latin typeface="Lucida Bright" panose="02040602050505020304" pitchFamily="18" charset="0"/>
            </a:rPr>
            <a:t> set:</a:t>
          </a:r>
          <a:endParaRPr lang="en-US" sz="2400">
            <a:effectLst/>
            <a:latin typeface="Lucida Bright" panose="02040602050505020304" pitchFamily="18" charset="0"/>
          </a:endParaRPr>
        </a:p>
        <a:p>
          <a:endParaRPr lang="en-US" sz="2000" baseline="0">
            <a:solidFill>
              <a:schemeClr val="dk1"/>
            </a:solidFill>
            <a:effectLst/>
            <a:latin typeface="Lucida Bright" panose="02040602050505020304" pitchFamily="18" charset="0"/>
            <a:ea typeface="+mn-ea"/>
            <a:cs typeface="+mn-cs"/>
          </a:endParaRP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8</xdr:col>
      <xdr:colOff>193222</xdr:colOff>
      <xdr:row>8</xdr:row>
      <xdr:rowOff>43544</xdr:rowOff>
    </xdr:from>
    <xdr:to>
      <xdr:col>17</xdr:col>
      <xdr:colOff>261258</xdr:colOff>
      <xdr:row>11</xdr:row>
      <xdr:rowOff>176894</xdr:rowOff>
    </xdr:to>
    <xdr:sp macro="" textlink="">
      <xdr:nvSpPr>
        <xdr:cNvPr id="9" name="TextBox 8">
          <a:extLst>
            <a:ext uri="{FF2B5EF4-FFF2-40B4-BE49-F238E27FC236}">
              <a16:creationId xmlns:a16="http://schemas.microsoft.com/office/drawing/2014/main" id="{00000000-0008-0000-1600-000009000000}"/>
            </a:ext>
          </a:extLst>
        </xdr:cNvPr>
        <xdr:cNvSpPr txBox="1"/>
      </xdr:nvSpPr>
      <xdr:spPr>
        <a:xfrm>
          <a:off x="8221436" y="2139044"/>
          <a:ext cx="5987143" cy="7048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effectLst/>
              <a:latin typeface="Lucida Bright" panose="02040602050505020304" pitchFamily="18" charset="0"/>
              <a:ea typeface="+mn-ea"/>
              <a:cs typeface="+mn-cs"/>
            </a:rPr>
            <a:t>The Path: Data to Data Analysis to Correlation</a:t>
          </a: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262890</xdr:colOff>
      <xdr:row>1</xdr:row>
      <xdr:rowOff>119743</xdr:rowOff>
    </xdr:from>
    <xdr:to>
      <xdr:col>10</xdr:col>
      <xdr:colOff>952499</xdr:colOff>
      <xdr:row>6</xdr:row>
      <xdr:rowOff>18143</xdr:rowOff>
    </xdr:to>
    <xdr:sp macro="" textlink="">
      <xdr:nvSpPr>
        <xdr:cNvPr id="2" name="Rounded Rectangle 1">
          <a:extLst>
            <a:ext uri="{FF2B5EF4-FFF2-40B4-BE49-F238E27FC236}">
              <a16:creationId xmlns:a16="http://schemas.microsoft.com/office/drawing/2014/main" id="{00000000-0008-0000-1700-000002000000}"/>
            </a:ext>
          </a:extLst>
        </xdr:cNvPr>
        <xdr:cNvSpPr/>
      </xdr:nvSpPr>
      <xdr:spPr>
        <a:xfrm>
          <a:off x="3434715" y="310243"/>
          <a:ext cx="7652384"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C0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Forecasting Problem </a:t>
          </a:r>
          <a:r>
            <a:rPr lang="en-US" sz="3200" b="1">
              <a:solidFill>
                <a:srgbClr val="FF0000"/>
              </a:solidFill>
              <a:latin typeface="Lucida Bright" panose="02040602050505020304" pitchFamily="18" charset="0"/>
            </a:rPr>
            <a:t>3</a:t>
          </a:r>
          <a:r>
            <a:rPr lang="en-US" sz="3200" b="0">
              <a:solidFill>
                <a:schemeClr val="accent2">
                  <a:lumMod val="50000"/>
                </a:schemeClr>
              </a:solidFill>
              <a:latin typeface="Lucida Bright" panose="02040602050505020304" pitchFamily="18" charset="0"/>
            </a:rPr>
            <a:t>  </a:t>
          </a:r>
        </a:p>
      </xdr:txBody>
    </xdr:sp>
    <xdr:clientData/>
  </xdr:twoCellAnchor>
  <xdr:twoCellAnchor>
    <xdr:from>
      <xdr:col>1</xdr:col>
      <xdr:colOff>3628</xdr:colOff>
      <xdr:row>8</xdr:row>
      <xdr:rowOff>84546</xdr:rowOff>
    </xdr:from>
    <xdr:to>
      <xdr:col>11</xdr:col>
      <xdr:colOff>1046480</xdr:colOff>
      <xdr:row>17</xdr:row>
      <xdr:rowOff>63500</xdr:rowOff>
    </xdr:to>
    <xdr:sp macro="" textlink="">
      <xdr:nvSpPr>
        <xdr:cNvPr id="3" name="TextBox 2">
          <a:extLst>
            <a:ext uri="{FF2B5EF4-FFF2-40B4-BE49-F238E27FC236}">
              <a16:creationId xmlns:a16="http://schemas.microsoft.com/office/drawing/2014/main" id="{00000000-0008-0000-1700-000003000000}"/>
            </a:ext>
          </a:extLst>
        </xdr:cNvPr>
        <xdr:cNvSpPr txBox="1"/>
      </xdr:nvSpPr>
      <xdr:spPr>
        <a:xfrm>
          <a:off x="613228" y="1608546"/>
          <a:ext cx="11615602" cy="16934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rPr>
            <a:t>Stevenson107</a:t>
          </a:r>
        </a:p>
        <a:p>
          <a:r>
            <a:rPr lang="en-US" sz="1800" b="0" baseline="0">
              <a:solidFill>
                <a:schemeClr val="bg2">
                  <a:lumMod val="10000"/>
                </a:schemeClr>
              </a:solidFill>
              <a:latin typeface="Lucida Bright" panose="02040602050505020304" pitchFamily="18" charset="0"/>
            </a:rPr>
            <a:t>The manager of a large manufacturer of industrial pumps must choose between two alternative forecasting techniques. Both techniques have been used to prepare forecasts for a six-month period. </a:t>
          </a:r>
        </a:p>
        <a:p>
          <a:endParaRPr lang="en-US" sz="1800" b="0" baseline="0">
            <a:solidFill>
              <a:schemeClr val="bg2">
                <a:lumMod val="10000"/>
              </a:schemeClr>
            </a:solidFill>
            <a:latin typeface="Lucida Bright" panose="02040602050505020304" pitchFamily="18" charset="0"/>
          </a:endParaRPr>
        </a:p>
        <a:p>
          <a:r>
            <a:rPr lang="en-US" sz="1800" b="0" baseline="0">
              <a:solidFill>
                <a:schemeClr val="bg2">
                  <a:lumMod val="10000"/>
                </a:schemeClr>
              </a:solidFill>
              <a:latin typeface="Lucida Bright" panose="02040602050505020304" pitchFamily="18" charset="0"/>
            </a:rPr>
            <a:t>Using MAD as a criterion, which technique yields the better forecast?</a:t>
          </a: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700-000004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711200</xdr:colOff>
      <xdr:row>7</xdr:row>
      <xdr:rowOff>134620</xdr:rowOff>
    </xdr:from>
    <xdr:to>
      <xdr:col>12</xdr:col>
      <xdr:colOff>711200</xdr:colOff>
      <xdr:row>63</xdr:row>
      <xdr:rowOff>31750</xdr:rowOff>
    </xdr:to>
    <xdr:cxnSp macro="">
      <xdr:nvCxnSpPr>
        <xdr:cNvPr id="5" name="Straight Connector 4">
          <a:extLst>
            <a:ext uri="{FF2B5EF4-FFF2-40B4-BE49-F238E27FC236}">
              <a16:creationId xmlns:a16="http://schemas.microsoft.com/office/drawing/2014/main" id="{00000000-0008-0000-1700-000005000000}"/>
            </a:ext>
          </a:extLst>
        </xdr:cNvPr>
        <xdr:cNvCxnSpPr/>
      </xdr:nvCxnSpPr>
      <xdr:spPr>
        <a:xfrm>
          <a:off x="13236575" y="1468120"/>
          <a:ext cx="0" cy="1483550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0</xdr:colOff>
      <xdr:row>30</xdr:row>
      <xdr:rowOff>0</xdr:rowOff>
    </xdr:from>
    <xdr:to>
      <xdr:col>4</xdr:col>
      <xdr:colOff>465182</xdr:colOff>
      <xdr:row>33</xdr:row>
      <xdr:rowOff>11248</xdr:rowOff>
    </xdr:to>
    <xdr:sp macro="" textlink="">
      <xdr:nvSpPr>
        <xdr:cNvPr id="6" name="Rounded Rectangle 6">
          <a:extLst>
            <a:ext uri="{FF2B5EF4-FFF2-40B4-BE49-F238E27FC236}">
              <a16:creationId xmlns:a16="http://schemas.microsoft.com/office/drawing/2014/main" id="{00000000-0008-0000-1700-000006000000}"/>
            </a:ext>
          </a:extLst>
        </xdr:cNvPr>
        <xdr:cNvSpPr/>
      </xdr:nvSpPr>
      <xdr:spPr>
        <a:xfrm>
          <a:off x="609600" y="7067550"/>
          <a:ext cx="3027407" cy="69704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twoCellAnchor>
    <xdr:from>
      <xdr:col>3</xdr:col>
      <xdr:colOff>393700</xdr:colOff>
      <xdr:row>42</xdr:row>
      <xdr:rowOff>127000</xdr:rowOff>
    </xdr:from>
    <xdr:to>
      <xdr:col>4</xdr:col>
      <xdr:colOff>609600</xdr:colOff>
      <xdr:row>44</xdr:row>
      <xdr:rowOff>114300</xdr:rowOff>
    </xdr:to>
    <xdr:cxnSp macro="">
      <xdr:nvCxnSpPr>
        <xdr:cNvPr id="7" name="Elbow Connector 8">
          <a:extLst>
            <a:ext uri="{FF2B5EF4-FFF2-40B4-BE49-F238E27FC236}">
              <a16:creationId xmlns:a16="http://schemas.microsoft.com/office/drawing/2014/main" id="{00000000-0008-0000-1700-000007000000}"/>
            </a:ext>
          </a:extLst>
        </xdr:cNvPr>
        <xdr:cNvCxnSpPr/>
      </xdr:nvCxnSpPr>
      <xdr:spPr>
        <a:xfrm rot="10800000" flipV="1">
          <a:off x="2851150" y="10728325"/>
          <a:ext cx="930275" cy="635000"/>
        </a:xfrm>
        <a:prstGeom prst="bentConnector3">
          <a:avLst>
            <a:gd name="adj1" fmla="val 102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50800</xdr:colOff>
      <xdr:row>44</xdr:row>
      <xdr:rowOff>25400</xdr:rowOff>
    </xdr:from>
    <xdr:to>
      <xdr:col>9</xdr:col>
      <xdr:colOff>558800</xdr:colOff>
      <xdr:row>46</xdr:row>
      <xdr:rowOff>25400</xdr:rowOff>
    </xdr:to>
    <xdr:cxnSp macro="">
      <xdr:nvCxnSpPr>
        <xdr:cNvPr id="8" name="Elbow Connector 11">
          <a:extLst>
            <a:ext uri="{FF2B5EF4-FFF2-40B4-BE49-F238E27FC236}">
              <a16:creationId xmlns:a16="http://schemas.microsoft.com/office/drawing/2014/main" id="{00000000-0008-0000-1700-000008000000}"/>
            </a:ext>
          </a:extLst>
        </xdr:cNvPr>
        <xdr:cNvCxnSpPr/>
      </xdr:nvCxnSpPr>
      <xdr:spPr>
        <a:xfrm rot="10800000" flipV="1">
          <a:off x="3222625" y="11274425"/>
          <a:ext cx="6432550" cy="381000"/>
        </a:xfrm>
        <a:prstGeom prst="bentConnector3">
          <a:avLst>
            <a:gd name="adj1" fmla="val -23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63</xdr:row>
      <xdr:rowOff>12700</xdr:rowOff>
    </xdr:from>
    <xdr:to>
      <xdr:col>9</xdr:col>
      <xdr:colOff>533400</xdr:colOff>
      <xdr:row>65</xdr:row>
      <xdr:rowOff>76200</xdr:rowOff>
    </xdr:to>
    <xdr:cxnSp macro="">
      <xdr:nvCxnSpPr>
        <xdr:cNvPr id="9" name="Elbow Connector 17">
          <a:extLst>
            <a:ext uri="{FF2B5EF4-FFF2-40B4-BE49-F238E27FC236}">
              <a16:creationId xmlns:a16="http://schemas.microsoft.com/office/drawing/2014/main" id="{00000000-0008-0000-1700-000009000000}"/>
            </a:ext>
          </a:extLst>
        </xdr:cNvPr>
        <xdr:cNvCxnSpPr/>
      </xdr:nvCxnSpPr>
      <xdr:spPr>
        <a:xfrm rot="10800000" flipV="1">
          <a:off x="3209925" y="16386175"/>
          <a:ext cx="6419850" cy="444500"/>
        </a:xfrm>
        <a:prstGeom prst="bentConnector3">
          <a:avLst>
            <a:gd name="adj1" fmla="val 115"/>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406400</xdr:colOff>
      <xdr:row>61</xdr:row>
      <xdr:rowOff>152400</xdr:rowOff>
    </xdr:from>
    <xdr:to>
      <xdr:col>5</xdr:col>
      <xdr:colOff>0</xdr:colOff>
      <xdr:row>63</xdr:row>
      <xdr:rowOff>139700</xdr:rowOff>
    </xdr:to>
    <xdr:cxnSp macro="">
      <xdr:nvCxnSpPr>
        <xdr:cNvPr id="10" name="Elbow Connector 20">
          <a:extLst>
            <a:ext uri="{FF2B5EF4-FFF2-40B4-BE49-F238E27FC236}">
              <a16:creationId xmlns:a16="http://schemas.microsoft.com/office/drawing/2014/main" id="{00000000-0008-0000-1700-00000A000000}"/>
            </a:ext>
          </a:extLst>
        </xdr:cNvPr>
        <xdr:cNvCxnSpPr/>
      </xdr:nvCxnSpPr>
      <xdr:spPr>
        <a:xfrm rot="10800000" flipV="1">
          <a:off x="2863850" y="15878175"/>
          <a:ext cx="917575" cy="635000"/>
        </a:xfrm>
        <a:prstGeom prst="bentConnector3">
          <a:avLst>
            <a:gd name="adj1" fmla="val 102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70</xdr:row>
      <xdr:rowOff>0</xdr:rowOff>
    </xdr:from>
    <xdr:to>
      <xdr:col>9</xdr:col>
      <xdr:colOff>101600</xdr:colOff>
      <xdr:row>73</xdr:row>
      <xdr:rowOff>88900</xdr:rowOff>
    </xdr:to>
    <xdr:sp macro="" textlink="">
      <xdr:nvSpPr>
        <xdr:cNvPr id="11" name="TextBox 10">
          <a:extLst>
            <a:ext uri="{FF2B5EF4-FFF2-40B4-BE49-F238E27FC236}">
              <a16:creationId xmlns:a16="http://schemas.microsoft.com/office/drawing/2014/main" id="{00000000-0008-0000-1700-00000B000000}"/>
            </a:ext>
          </a:extLst>
        </xdr:cNvPr>
        <xdr:cNvSpPr txBox="1"/>
      </xdr:nvSpPr>
      <xdr:spPr>
        <a:xfrm>
          <a:off x="1228725" y="17706975"/>
          <a:ext cx="7969250" cy="6604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0" baseline="0">
              <a:solidFill>
                <a:schemeClr val="bg2">
                  <a:lumMod val="10000"/>
                </a:schemeClr>
              </a:solidFill>
              <a:latin typeface="Lucida Bright" panose="02040602050505020304" pitchFamily="18" charset="0"/>
            </a:rPr>
            <a:t>Technique 1 is superior in the comparison because its MAD is smaller.</a:t>
          </a:r>
        </a:p>
      </xdr:txBody>
    </xdr:sp>
    <xdr:clientData/>
  </xdr:twoCellAnchor>
  <xdr:twoCellAnchor>
    <xdr:from>
      <xdr:col>10</xdr:col>
      <xdr:colOff>930274</xdr:colOff>
      <xdr:row>46</xdr:row>
      <xdr:rowOff>139700</xdr:rowOff>
    </xdr:from>
    <xdr:to>
      <xdr:col>12</xdr:col>
      <xdr:colOff>565149</xdr:colOff>
      <xdr:row>53</xdr:row>
      <xdr:rowOff>101600</xdr:rowOff>
    </xdr:to>
    <xdr:sp macro="" textlink="">
      <xdr:nvSpPr>
        <xdr:cNvPr id="12" name="Speech Bubble: Rectangle with Corners Rounded 11">
          <a:extLst>
            <a:ext uri="{FF2B5EF4-FFF2-40B4-BE49-F238E27FC236}">
              <a16:creationId xmlns:a16="http://schemas.microsoft.com/office/drawing/2014/main" id="{00000000-0008-0000-1700-00000C000000}"/>
            </a:ext>
          </a:extLst>
        </xdr:cNvPr>
        <xdr:cNvSpPr/>
      </xdr:nvSpPr>
      <xdr:spPr>
        <a:xfrm>
          <a:off x="11610974" y="11531600"/>
          <a:ext cx="1857375" cy="1206500"/>
        </a:xfrm>
        <a:prstGeom prst="wedgeRoundRectCallout">
          <a:avLst>
            <a:gd name="adj1" fmla="val -109590"/>
            <a:gd name="adj2" fmla="val 106731"/>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2">
                  <a:lumMod val="50000"/>
                </a:schemeClr>
              </a:solidFill>
            </a:rPr>
            <a:t>Absolute Value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377191</xdr:colOff>
      <xdr:row>3</xdr:row>
      <xdr:rowOff>46718</xdr:rowOff>
    </xdr:from>
    <xdr:to>
      <xdr:col>11</xdr:col>
      <xdr:colOff>57785</xdr:colOff>
      <xdr:row>7</xdr:row>
      <xdr:rowOff>135618</xdr:rowOff>
    </xdr:to>
    <xdr:sp macro="" textlink="">
      <xdr:nvSpPr>
        <xdr:cNvPr id="2" name="Rounded Rectangle 1">
          <a:extLst>
            <a:ext uri="{FF2B5EF4-FFF2-40B4-BE49-F238E27FC236}">
              <a16:creationId xmlns:a16="http://schemas.microsoft.com/office/drawing/2014/main" id="{00000000-0008-0000-1800-000002000000}"/>
            </a:ext>
          </a:extLst>
        </xdr:cNvPr>
        <xdr:cNvSpPr/>
      </xdr:nvSpPr>
      <xdr:spPr>
        <a:xfrm>
          <a:off x="2834641" y="618218"/>
          <a:ext cx="7233919"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Correlation Problem </a:t>
          </a:r>
          <a:r>
            <a:rPr lang="en-US" sz="3200" b="1">
              <a:solidFill>
                <a:srgbClr val="FF0000"/>
              </a:solidFill>
              <a:latin typeface="Lucida Bright" panose="02040602050505020304" pitchFamily="18" charset="0"/>
            </a:rPr>
            <a:t>2</a:t>
          </a:r>
          <a:r>
            <a:rPr lang="en-US" sz="3200" b="0">
              <a:solidFill>
                <a:schemeClr val="accent4">
                  <a:lumMod val="50000"/>
                </a:schemeClr>
              </a:solidFill>
              <a:latin typeface="Lucida Bright" panose="02040602050505020304" pitchFamily="18" charset="0"/>
            </a:rPr>
            <a:t>  </a:t>
          </a:r>
        </a:p>
      </xdr:txBody>
    </xdr:sp>
    <xdr:clientData/>
  </xdr:twoCellAnchor>
  <xdr:twoCellAnchor>
    <xdr:from>
      <xdr:col>2</xdr:col>
      <xdr:colOff>428625</xdr:colOff>
      <xdr:row>10</xdr:row>
      <xdr:rowOff>44178</xdr:rowOff>
    </xdr:from>
    <xdr:to>
      <xdr:col>10</xdr:col>
      <xdr:colOff>142875</xdr:colOff>
      <xdr:row>18</xdr:row>
      <xdr:rowOff>92982</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1657350" y="1949178"/>
          <a:ext cx="7448550" cy="15728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effectLst/>
              <a:latin typeface="Lucida Bright" panose="02040602050505020304" pitchFamily="18" charset="0"/>
              <a:ea typeface="+mn-ea"/>
              <a:cs typeface="+mn-cs"/>
            </a:rPr>
            <a:t>The following data for the dependent variable y, and the independent variable x, have been collected using simple random sampling:</a:t>
          </a: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0</xdr:col>
      <xdr:colOff>446678</xdr:colOff>
      <xdr:row>2</xdr:row>
      <xdr:rowOff>59509</xdr:rowOff>
    </xdr:from>
    <xdr:to>
      <xdr:col>2</xdr:col>
      <xdr:colOff>714374</xdr:colOff>
      <xdr:row>8</xdr:row>
      <xdr:rowOff>15875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446678" y="440509"/>
          <a:ext cx="1496421" cy="109936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11</xdr:col>
      <xdr:colOff>174625</xdr:colOff>
      <xdr:row>9</xdr:row>
      <xdr:rowOff>153670</xdr:rowOff>
    </xdr:from>
    <xdr:to>
      <xdr:col>11</xdr:col>
      <xdr:colOff>174625</xdr:colOff>
      <xdr:row>54</xdr:row>
      <xdr:rowOff>92710</xdr:rowOff>
    </xdr:to>
    <xdr:cxnSp macro="">
      <xdr:nvCxnSpPr>
        <xdr:cNvPr id="5" name="Straight Connector 4">
          <a:extLst>
            <a:ext uri="{FF2B5EF4-FFF2-40B4-BE49-F238E27FC236}">
              <a16:creationId xmlns:a16="http://schemas.microsoft.com/office/drawing/2014/main" id="{00000000-0008-0000-1800-000005000000}"/>
            </a:ext>
          </a:extLst>
        </xdr:cNvPr>
        <xdr:cNvCxnSpPr/>
      </xdr:nvCxnSpPr>
      <xdr:spPr>
        <a:xfrm flipH="1">
          <a:off x="10223500" y="1868170"/>
          <a:ext cx="0" cy="1133729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222250</xdr:colOff>
      <xdr:row>3</xdr:row>
      <xdr:rowOff>15875</xdr:rowOff>
    </xdr:from>
    <xdr:to>
      <xdr:col>16</xdr:col>
      <xdr:colOff>158751</xdr:colOff>
      <xdr:row>7</xdr:row>
      <xdr:rowOff>168275</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00000000-0008-0000-1800-000006000000}"/>
            </a:ext>
          </a:extLst>
        </xdr:cNvPr>
        <xdr:cNvSpPr/>
      </xdr:nvSpPr>
      <xdr:spPr>
        <a:xfrm>
          <a:off x="11652250" y="587375"/>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2</xdr:col>
      <xdr:colOff>88900</xdr:colOff>
      <xdr:row>34</xdr:row>
      <xdr:rowOff>133077</xdr:rowOff>
    </xdr:from>
    <xdr:to>
      <xdr:col>9</xdr:col>
      <xdr:colOff>787400</xdr:colOff>
      <xdr:row>42</xdr:row>
      <xdr:rowOff>47624</xdr:rowOff>
    </xdr:to>
    <xdr:sp macro="" textlink="">
      <xdr:nvSpPr>
        <xdr:cNvPr id="8" name="TextBox 7">
          <a:extLst>
            <a:ext uri="{FF2B5EF4-FFF2-40B4-BE49-F238E27FC236}">
              <a16:creationId xmlns:a16="http://schemas.microsoft.com/office/drawing/2014/main" id="{00000000-0008-0000-1800-000008000000}"/>
            </a:ext>
          </a:extLst>
        </xdr:cNvPr>
        <xdr:cNvSpPr txBox="1"/>
      </xdr:nvSpPr>
      <xdr:spPr>
        <a:xfrm>
          <a:off x="1311275" y="8705577"/>
          <a:ext cx="7493000" cy="210529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a) Compute the correlation coefficient</a:t>
          </a:r>
        </a:p>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b) Classify the strength of this correlation</a:t>
          </a: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377191</xdr:colOff>
      <xdr:row>3</xdr:row>
      <xdr:rowOff>46718</xdr:rowOff>
    </xdr:from>
    <xdr:to>
      <xdr:col>11</xdr:col>
      <xdr:colOff>57785</xdr:colOff>
      <xdr:row>7</xdr:row>
      <xdr:rowOff>135618</xdr:rowOff>
    </xdr:to>
    <xdr:sp macro="" textlink="">
      <xdr:nvSpPr>
        <xdr:cNvPr id="2" name="Rounded Rectangle 1">
          <a:extLst>
            <a:ext uri="{FF2B5EF4-FFF2-40B4-BE49-F238E27FC236}">
              <a16:creationId xmlns:a16="http://schemas.microsoft.com/office/drawing/2014/main" id="{00000000-0008-0000-1900-000002000000}"/>
            </a:ext>
          </a:extLst>
        </xdr:cNvPr>
        <xdr:cNvSpPr/>
      </xdr:nvSpPr>
      <xdr:spPr>
        <a:xfrm>
          <a:off x="2834641" y="618218"/>
          <a:ext cx="5709919"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Correlation Problem </a:t>
          </a:r>
          <a:r>
            <a:rPr lang="en-US" sz="3200" b="1">
              <a:solidFill>
                <a:srgbClr val="FF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t>
          </a:r>
        </a:p>
      </xdr:txBody>
    </xdr:sp>
    <xdr:clientData/>
  </xdr:twoCellAnchor>
  <xdr:twoCellAnchor>
    <xdr:from>
      <xdr:col>2</xdr:col>
      <xdr:colOff>428625</xdr:colOff>
      <xdr:row>10</xdr:row>
      <xdr:rowOff>44178</xdr:rowOff>
    </xdr:from>
    <xdr:to>
      <xdr:col>10</xdr:col>
      <xdr:colOff>142875</xdr:colOff>
      <xdr:row>18</xdr:row>
      <xdr:rowOff>92982</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1651000" y="1949178"/>
          <a:ext cx="7270750" cy="15728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400">
              <a:effectLst/>
              <a:latin typeface="Lucida Bright" panose="02040602050505020304" pitchFamily="18" charset="0"/>
            </a:rPr>
            <a:t>Calculate the Correlation Coefficient given the following data</a:t>
          </a:r>
          <a:r>
            <a:rPr lang="en-US" sz="2400" baseline="0">
              <a:effectLst/>
              <a:latin typeface="Lucida Bright" panose="02040602050505020304" pitchFamily="18" charset="0"/>
            </a:rPr>
            <a:t> set:</a:t>
          </a:r>
          <a:endParaRPr lang="en-US" sz="2400">
            <a:effectLst/>
            <a:latin typeface="Lucida Bright" panose="02040602050505020304" pitchFamily="18" charset="0"/>
          </a:endParaRPr>
        </a:p>
        <a:p>
          <a:endParaRPr lang="en-US" sz="2000" baseline="0">
            <a:solidFill>
              <a:schemeClr val="dk1"/>
            </a:solidFill>
            <a:effectLst/>
            <a:latin typeface="Lucida Bright" panose="02040602050505020304" pitchFamily="18" charset="0"/>
            <a:ea typeface="+mn-ea"/>
            <a:cs typeface="+mn-cs"/>
          </a:endParaRP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0</xdr:col>
      <xdr:colOff>446678</xdr:colOff>
      <xdr:row>2</xdr:row>
      <xdr:rowOff>59509</xdr:rowOff>
    </xdr:from>
    <xdr:to>
      <xdr:col>2</xdr:col>
      <xdr:colOff>714374</xdr:colOff>
      <xdr:row>8</xdr:row>
      <xdr:rowOff>15875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446678" y="440509"/>
          <a:ext cx="1496421" cy="109936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158750</xdr:colOff>
      <xdr:row>11</xdr:row>
      <xdr:rowOff>153670</xdr:rowOff>
    </xdr:from>
    <xdr:to>
      <xdr:col>12</xdr:col>
      <xdr:colOff>158750</xdr:colOff>
      <xdr:row>56</xdr:row>
      <xdr:rowOff>108585</xdr:rowOff>
    </xdr:to>
    <xdr:cxnSp macro="">
      <xdr:nvCxnSpPr>
        <xdr:cNvPr id="5" name="Straight Connector 4">
          <a:extLst>
            <a:ext uri="{FF2B5EF4-FFF2-40B4-BE49-F238E27FC236}">
              <a16:creationId xmlns:a16="http://schemas.microsoft.com/office/drawing/2014/main" id="{00000000-0008-0000-1900-000005000000}"/>
            </a:ext>
          </a:extLst>
        </xdr:cNvPr>
        <xdr:cNvCxnSpPr/>
      </xdr:nvCxnSpPr>
      <xdr:spPr>
        <a:xfrm flipH="1">
          <a:off x="9759950" y="2249170"/>
          <a:ext cx="0" cy="995616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222250</xdr:colOff>
      <xdr:row>3</xdr:row>
      <xdr:rowOff>15875</xdr:rowOff>
    </xdr:from>
    <xdr:to>
      <xdr:col>16</xdr:col>
      <xdr:colOff>158751</xdr:colOff>
      <xdr:row>7</xdr:row>
      <xdr:rowOff>168275</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00000000-0008-0000-1900-000006000000}"/>
            </a:ext>
          </a:extLst>
        </xdr:cNvPr>
        <xdr:cNvSpPr/>
      </xdr:nvSpPr>
      <xdr:spPr>
        <a:xfrm>
          <a:off x="10128250" y="587375"/>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12</xdr:col>
      <xdr:colOff>238126</xdr:colOff>
      <xdr:row>39</xdr:row>
      <xdr:rowOff>254000</xdr:rowOff>
    </xdr:from>
    <xdr:to>
      <xdr:col>27</xdr:col>
      <xdr:colOff>222251</xdr:colOff>
      <xdr:row>63</xdr:row>
      <xdr:rowOff>174625</xdr:rowOff>
    </xdr:to>
    <xdr:sp macro="" textlink="">
      <xdr:nvSpPr>
        <xdr:cNvPr id="7" name="TextBox 6">
          <a:extLst>
            <a:ext uri="{FF2B5EF4-FFF2-40B4-BE49-F238E27FC236}">
              <a16:creationId xmlns:a16="http://schemas.microsoft.com/office/drawing/2014/main" id="{00000000-0008-0000-1900-000007000000}"/>
            </a:ext>
          </a:extLst>
        </xdr:cNvPr>
        <xdr:cNvSpPr txBox="1"/>
      </xdr:nvSpPr>
      <xdr:spPr>
        <a:xfrm>
          <a:off x="9839326" y="8883650"/>
          <a:ext cx="9661525" cy="470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A</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262890</xdr:colOff>
      <xdr:row>1</xdr:row>
      <xdr:rowOff>119743</xdr:rowOff>
    </xdr:from>
    <xdr:to>
      <xdr:col>10</xdr:col>
      <xdr:colOff>952499</xdr:colOff>
      <xdr:row>6</xdr:row>
      <xdr:rowOff>18143</xdr:rowOff>
    </xdr:to>
    <xdr:sp macro="" textlink="">
      <xdr:nvSpPr>
        <xdr:cNvPr id="2" name="Rounded Rectangle 1">
          <a:extLst>
            <a:ext uri="{FF2B5EF4-FFF2-40B4-BE49-F238E27FC236}">
              <a16:creationId xmlns:a16="http://schemas.microsoft.com/office/drawing/2014/main" id="{00000000-0008-0000-1A00-000002000000}"/>
            </a:ext>
          </a:extLst>
        </xdr:cNvPr>
        <xdr:cNvSpPr/>
      </xdr:nvSpPr>
      <xdr:spPr>
        <a:xfrm>
          <a:off x="3422015" y="310243"/>
          <a:ext cx="7642859"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Forecasting Problem </a:t>
          </a:r>
          <a:r>
            <a:rPr lang="en-US" sz="3200" b="1">
              <a:solidFill>
                <a:srgbClr val="FF0000"/>
              </a:solidFill>
              <a:latin typeface="Lucida Bright" panose="02040602050505020304" pitchFamily="18" charset="0"/>
            </a:rPr>
            <a:t>3</a:t>
          </a:r>
          <a:r>
            <a:rPr lang="en-US" sz="3200" b="0">
              <a:solidFill>
                <a:schemeClr val="accent2">
                  <a:lumMod val="50000"/>
                </a:schemeClr>
              </a:solidFill>
              <a:latin typeface="Lucida Bright" panose="02040602050505020304" pitchFamily="18" charset="0"/>
            </a:rPr>
            <a:t>  </a:t>
          </a:r>
        </a:p>
      </xdr:txBody>
    </xdr:sp>
    <xdr:clientData/>
  </xdr:twoCellAnchor>
  <xdr:twoCellAnchor>
    <xdr:from>
      <xdr:col>1</xdr:col>
      <xdr:colOff>3628</xdr:colOff>
      <xdr:row>8</xdr:row>
      <xdr:rowOff>84545</xdr:rowOff>
    </xdr:from>
    <xdr:to>
      <xdr:col>9</xdr:col>
      <xdr:colOff>421821</xdr:colOff>
      <xdr:row>17</xdr:row>
      <xdr:rowOff>340178</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615949" y="1608545"/>
          <a:ext cx="9222015" cy="197013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rPr>
            <a:t>Stevenson107</a:t>
          </a:r>
        </a:p>
        <a:p>
          <a:r>
            <a:rPr lang="en-US" sz="1800" b="0" baseline="0">
              <a:solidFill>
                <a:schemeClr val="bg2">
                  <a:lumMod val="10000"/>
                </a:schemeClr>
              </a:solidFill>
              <a:latin typeface="Lucida Bright" panose="02040602050505020304" pitchFamily="18" charset="0"/>
            </a:rPr>
            <a:t>The manager of a large manufacturer of industrial pumps must choose between two alternative forecasting techniques. Both techniques have been used to prepare forecasts for a six-month period. </a:t>
          </a:r>
        </a:p>
        <a:p>
          <a:endParaRPr lang="en-US" sz="1800" b="0" baseline="0">
            <a:solidFill>
              <a:schemeClr val="bg2">
                <a:lumMod val="10000"/>
              </a:schemeClr>
            </a:solidFill>
            <a:latin typeface="Lucida Bright" panose="02040602050505020304" pitchFamily="18" charset="0"/>
          </a:endParaRPr>
        </a:p>
        <a:p>
          <a:r>
            <a:rPr lang="en-US" sz="1800" b="0" baseline="0">
              <a:solidFill>
                <a:schemeClr val="bg2">
                  <a:lumMod val="10000"/>
                </a:schemeClr>
              </a:solidFill>
              <a:latin typeface="Lucida Bright" panose="02040602050505020304" pitchFamily="18" charset="0"/>
            </a:rPr>
            <a:t>Using MAD as a criterion, which technique yields the better forecast?</a:t>
          </a: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A00-000004000000}"/>
            </a:ext>
          </a:extLst>
        </xdr:cNvPr>
        <xdr:cNvSpPr/>
      </xdr:nvSpPr>
      <xdr:spPr>
        <a:xfrm>
          <a:off x="931819" y="343989"/>
          <a:ext cx="1199605" cy="10096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10</xdr:col>
      <xdr:colOff>738414</xdr:colOff>
      <xdr:row>8</xdr:row>
      <xdr:rowOff>121013</xdr:rowOff>
    </xdr:from>
    <xdr:to>
      <xdr:col>10</xdr:col>
      <xdr:colOff>738414</xdr:colOff>
      <xdr:row>54</xdr:row>
      <xdr:rowOff>60053</xdr:rowOff>
    </xdr:to>
    <xdr:cxnSp macro="">
      <xdr:nvCxnSpPr>
        <xdr:cNvPr id="5" name="Straight Connector 4">
          <a:extLst>
            <a:ext uri="{FF2B5EF4-FFF2-40B4-BE49-F238E27FC236}">
              <a16:creationId xmlns:a16="http://schemas.microsoft.com/office/drawing/2014/main" id="{00000000-0008-0000-1A00-000005000000}"/>
            </a:ext>
          </a:extLst>
        </xdr:cNvPr>
        <xdr:cNvCxnSpPr/>
      </xdr:nvCxnSpPr>
      <xdr:spPr>
        <a:xfrm flipH="1">
          <a:off x="11188700" y="1645013"/>
          <a:ext cx="0" cy="1155954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38100</xdr:colOff>
      <xdr:row>63</xdr:row>
      <xdr:rowOff>12700</xdr:rowOff>
    </xdr:from>
    <xdr:to>
      <xdr:col>9</xdr:col>
      <xdr:colOff>533400</xdr:colOff>
      <xdr:row>65</xdr:row>
      <xdr:rowOff>76200</xdr:rowOff>
    </xdr:to>
    <xdr:cxnSp macro="">
      <xdr:nvCxnSpPr>
        <xdr:cNvPr id="18" name="Elbow Connector 17">
          <a:extLst>
            <a:ext uri="{FF2B5EF4-FFF2-40B4-BE49-F238E27FC236}">
              <a16:creationId xmlns:a16="http://schemas.microsoft.com/office/drawing/2014/main" id="{00000000-0008-0000-1A00-000012000000}"/>
            </a:ext>
          </a:extLst>
        </xdr:cNvPr>
        <xdr:cNvCxnSpPr/>
      </xdr:nvCxnSpPr>
      <xdr:spPr>
        <a:xfrm rot="10800000" flipV="1">
          <a:off x="3302000" y="16230600"/>
          <a:ext cx="5499100" cy="774700"/>
        </a:xfrm>
        <a:prstGeom prst="bentConnector3">
          <a:avLst>
            <a:gd name="adj1" fmla="val 115"/>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406400</xdr:colOff>
      <xdr:row>61</xdr:row>
      <xdr:rowOff>152400</xdr:rowOff>
    </xdr:from>
    <xdr:to>
      <xdr:col>5</xdr:col>
      <xdr:colOff>0</xdr:colOff>
      <xdr:row>63</xdr:row>
      <xdr:rowOff>139700</xdr:rowOff>
    </xdr:to>
    <xdr:cxnSp macro="">
      <xdr:nvCxnSpPr>
        <xdr:cNvPr id="21" name="Elbow Connector 20">
          <a:extLst>
            <a:ext uri="{FF2B5EF4-FFF2-40B4-BE49-F238E27FC236}">
              <a16:creationId xmlns:a16="http://schemas.microsoft.com/office/drawing/2014/main" id="{00000000-0008-0000-1A00-000015000000}"/>
            </a:ext>
          </a:extLst>
        </xdr:cNvPr>
        <xdr:cNvCxnSpPr/>
      </xdr:nvCxnSpPr>
      <xdr:spPr>
        <a:xfrm rot="10800000" flipV="1">
          <a:off x="2933700" y="15709900"/>
          <a:ext cx="952500" cy="647700"/>
        </a:xfrm>
        <a:prstGeom prst="bentConnector3">
          <a:avLst>
            <a:gd name="adj1" fmla="val 102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70</xdr:row>
      <xdr:rowOff>0</xdr:rowOff>
    </xdr:from>
    <xdr:to>
      <xdr:col>9</xdr:col>
      <xdr:colOff>101600</xdr:colOff>
      <xdr:row>73</xdr:row>
      <xdr:rowOff>88900</xdr:rowOff>
    </xdr:to>
    <xdr:sp macro="" textlink="">
      <xdr:nvSpPr>
        <xdr:cNvPr id="23" name="TextBox 22">
          <a:extLst>
            <a:ext uri="{FF2B5EF4-FFF2-40B4-BE49-F238E27FC236}">
              <a16:creationId xmlns:a16="http://schemas.microsoft.com/office/drawing/2014/main" id="{00000000-0008-0000-1A00-000017000000}"/>
            </a:ext>
          </a:extLst>
        </xdr:cNvPr>
        <xdr:cNvSpPr txBox="1"/>
      </xdr:nvSpPr>
      <xdr:spPr>
        <a:xfrm>
          <a:off x="1257300" y="17462500"/>
          <a:ext cx="7112000" cy="6223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0" baseline="0">
              <a:solidFill>
                <a:schemeClr val="bg2">
                  <a:lumMod val="10000"/>
                </a:schemeClr>
              </a:solidFill>
              <a:latin typeface="Lucida Bright" panose="02040602050505020304" pitchFamily="18" charset="0"/>
            </a:rPr>
            <a:t>Technique 1 is superior in the comparison because its MAD is smaller.</a:t>
          </a:r>
        </a:p>
      </xdr:txBody>
    </xdr:sp>
    <xdr:clientData/>
  </xdr:twoCellAnchor>
  <xdr:twoCellAnchor>
    <xdr:from>
      <xdr:col>16</xdr:col>
      <xdr:colOff>438149</xdr:colOff>
      <xdr:row>1</xdr:row>
      <xdr:rowOff>122465</xdr:rowOff>
    </xdr:from>
    <xdr:to>
      <xdr:col>20</xdr:col>
      <xdr:colOff>238124</xdr:colOff>
      <xdr:row>6</xdr:row>
      <xdr:rowOff>84364</xdr:rowOff>
    </xdr:to>
    <xdr:sp macro="" textlink="">
      <xdr:nvSpPr>
        <xdr:cNvPr id="13" name="Rectangle: Rounded Corners 12">
          <a:hlinkClick xmlns:r="http://schemas.openxmlformats.org/officeDocument/2006/relationships" r:id="rId2"/>
          <a:extLst>
            <a:ext uri="{FF2B5EF4-FFF2-40B4-BE49-F238E27FC236}">
              <a16:creationId xmlns:a16="http://schemas.microsoft.com/office/drawing/2014/main" id="{00000000-0008-0000-1A00-00000D000000}"/>
            </a:ext>
          </a:extLst>
        </xdr:cNvPr>
        <xdr:cNvSpPr/>
      </xdr:nvSpPr>
      <xdr:spPr>
        <a:xfrm>
          <a:off x="15297149" y="307522"/>
          <a:ext cx="2162175" cy="887185"/>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12</xdr:col>
      <xdr:colOff>1</xdr:colOff>
      <xdr:row>2</xdr:row>
      <xdr:rowOff>10885</xdr:rowOff>
    </xdr:from>
    <xdr:to>
      <xdr:col>16</xdr:col>
      <xdr:colOff>204107</xdr:colOff>
      <xdr:row>6</xdr:row>
      <xdr:rowOff>54426</xdr:rowOff>
    </xdr:to>
    <xdr:sp macro="" textlink="">
      <xdr:nvSpPr>
        <xdr:cNvPr id="10" name="Rounded Rectangle 15">
          <a:extLst>
            <a:ext uri="{FF2B5EF4-FFF2-40B4-BE49-F238E27FC236}">
              <a16:creationId xmlns:a16="http://schemas.microsoft.com/office/drawing/2014/main" id="{7F736E98-4809-4E0F-851B-9CC2FAED9913}"/>
            </a:ext>
          </a:extLst>
        </xdr:cNvPr>
        <xdr:cNvSpPr/>
      </xdr:nvSpPr>
      <xdr:spPr>
        <a:xfrm>
          <a:off x="12104915" y="380999"/>
          <a:ext cx="2958192" cy="783770"/>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Workspace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12065</xdr:colOff>
      <xdr:row>2</xdr:row>
      <xdr:rowOff>18142</xdr:rowOff>
    </xdr:from>
    <xdr:to>
      <xdr:col>9</xdr:col>
      <xdr:colOff>1381124</xdr:colOff>
      <xdr:row>7</xdr:row>
      <xdr:rowOff>31749</xdr:rowOff>
    </xdr:to>
    <xdr:sp macro="" textlink="">
      <xdr:nvSpPr>
        <xdr:cNvPr id="2" name="Rounded Rectangle 12">
          <a:extLst>
            <a:ext uri="{FF2B5EF4-FFF2-40B4-BE49-F238E27FC236}">
              <a16:creationId xmlns:a16="http://schemas.microsoft.com/office/drawing/2014/main" id="{C91E5793-A0A7-424F-8B79-CCBBBF3228B2}"/>
            </a:ext>
          </a:extLst>
        </xdr:cNvPr>
        <xdr:cNvSpPr/>
      </xdr:nvSpPr>
      <xdr:spPr>
        <a:xfrm>
          <a:off x="3273425" y="383902"/>
          <a:ext cx="7015479" cy="9280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 Forecasting Sample Problem </a:t>
          </a:r>
          <a:r>
            <a:rPr lang="en-US" sz="3200" b="1">
              <a:solidFill>
                <a:srgbClr val="FF0000"/>
              </a:solidFill>
              <a:latin typeface="Lucida Bright" panose="02040602050505020304" pitchFamily="18" charset="0"/>
            </a:rPr>
            <a:t>4</a:t>
          </a:r>
          <a:r>
            <a:rPr lang="en-US" sz="3200" b="0">
              <a:solidFill>
                <a:schemeClr val="accent4">
                  <a:lumMod val="50000"/>
                </a:schemeClr>
              </a:solidFill>
              <a:latin typeface="Lucida Bright" panose="02040602050505020304" pitchFamily="18" charset="0"/>
            </a:rPr>
            <a:t> </a:t>
          </a:r>
        </a:p>
      </xdr:txBody>
    </xdr:sp>
    <xdr:clientData/>
  </xdr:twoCellAnchor>
  <xdr:twoCellAnchor>
    <xdr:from>
      <xdr:col>0</xdr:col>
      <xdr:colOff>489857</xdr:colOff>
      <xdr:row>9</xdr:row>
      <xdr:rowOff>148046</xdr:rowOff>
    </xdr:from>
    <xdr:to>
      <xdr:col>11</xdr:col>
      <xdr:colOff>912223</xdr:colOff>
      <xdr:row>21</xdr:row>
      <xdr:rowOff>101600</xdr:rowOff>
    </xdr:to>
    <xdr:sp macro="" textlink="">
      <xdr:nvSpPr>
        <xdr:cNvPr id="3" name="TextBox 2">
          <a:extLst>
            <a:ext uri="{FF2B5EF4-FFF2-40B4-BE49-F238E27FC236}">
              <a16:creationId xmlns:a16="http://schemas.microsoft.com/office/drawing/2014/main" id="{95A277B2-4D02-457A-AF59-AEB0E3F8C342}"/>
            </a:ext>
          </a:extLst>
        </xdr:cNvPr>
        <xdr:cNvSpPr txBox="1"/>
      </xdr:nvSpPr>
      <xdr:spPr>
        <a:xfrm>
          <a:off x="489857" y="1793966"/>
          <a:ext cx="12096206" cy="21481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b="1">
              <a:effectLst/>
              <a:latin typeface="Lucida Bright" panose="02040602050505020304" pitchFamily="18" charset="0"/>
              <a:ea typeface="Calibri"/>
              <a:cs typeface="Times New Roman"/>
            </a:rPr>
            <a:t>Weighted Moving Average:</a:t>
          </a:r>
          <a:endParaRPr lang="en-US" sz="2000">
            <a:effectLst/>
            <a:latin typeface="Lucida Bright" panose="02040602050505020304" pitchFamily="18" charset="0"/>
            <a:ea typeface="Calibri"/>
            <a:cs typeface="Times New Roman"/>
          </a:endParaRPr>
        </a:p>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A department store may find that in </a:t>
          </a:r>
          <a:r>
            <a:rPr lang="en-US" sz="2000" baseline="0">
              <a:effectLst/>
              <a:latin typeface="Lucida Bright" panose="02040602050505020304" pitchFamily="18" charset="0"/>
              <a:ea typeface="Calibri"/>
              <a:cs typeface="Times New Roman"/>
            </a:rPr>
            <a:t> five</a:t>
          </a:r>
          <a:r>
            <a:rPr lang="en-US" sz="2000">
              <a:effectLst/>
              <a:latin typeface="Lucida Bright" panose="02040602050505020304" pitchFamily="18" charset="0"/>
              <a:ea typeface="Calibri"/>
              <a:cs typeface="Times New Roman"/>
            </a:rPr>
            <a:t> month period, the best forecast is derived by using 40% of the actual sales for the most recent month, 30% of two months ago, 20% of three months ago, 5% of four month ago</a:t>
          </a:r>
          <a:r>
            <a:rPr lang="en-US" sz="2000" baseline="0">
              <a:effectLst/>
              <a:latin typeface="Lucida Bright" panose="02040602050505020304" pitchFamily="18" charset="0"/>
              <a:ea typeface="Calibri"/>
              <a:cs typeface="Times New Roman"/>
            </a:rPr>
            <a:t> and 5% of five months ago. </a:t>
          </a:r>
          <a:r>
            <a:rPr lang="en-US" sz="2000">
              <a:effectLst/>
              <a:latin typeface="Lucida Bright" panose="02040602050505020304" pitchFamily="18" charset="0"/>
              <a:ea typeface="Calibri"/>
              <a:cs typeface="Times New Roman"/>
            </a:rPr>
            <a:t>If the actual sales</a:t>
          </a:r>
          <a:r>
            <a:rPr lang="en-US" sz="2000" baseline="0">
              <a:effectLst/>
              <a:latin typeface="Lucida Bright" panose="02040602050505020304" pitchFamily="18" charset="0"/>
              <a:ea typeface="Calibri"/>
              <a:cs typeface="Times New Roman"/>
            </a:rPr>
            <a:t> were as shown below  (in  units)</a:t>
          </a:r>
          <a:r>
            <a:rPr lang="en-US" sz="2000">
              <a:effectLst/>
              <a:latin typeface="Lucida Bright" panose="02040602050505020304" pitchFamily="18" charset="0"/>
              <a:ea typeface="Calibri"/>
              <a:cs typeface="Times New Roman"/>
            </a:rPr>
            <a:t>:</a:t>
          </a:r>
        </a:p>
        <a:p>
          <a:pPr marL="0" marR="0">
            <a:lnSpc>
              <a:spcPct val="115000"/>
            </a:lnSpc>
            <a:spcBef>
              <a:spcPts val="0"/>
            </a:spcBef>
            <a:spcAft>
              <a:spcPts val="1000"/>
            </a:spcAft>
          </a:pPr>
          <a:r>
            <a:rPr lang="en-US" sz="2000">
              <a:effectLst/>
              <a:latin typeface="+mn-lt"/>
              <a:ea typeface="Calibri"/>
              <a:cs typeface="Times New Roman"/>
            </a:rPr>
            <a:t> </a:t>
          </a: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14">
          <a:hlinkClick xmlns:r="http://schemas.openxmlformats.org/officeDocument/2006/relationships" r:id="rId1"/>
          <a:extLst>
            <a:ext uri="{FF2B5EF4-FFF2-40B4-BE49-F238E27FC236}">
              <a16:creationId xmlns:a16="http://schemas.microsoft.com/office/drawing/2014/main" id="{62A82869-D810-46DA-918E-D18E941EEA34}"/>
            </a:ext>
          </a:extLst>
        </xdr:cNvPr>
        <xdr:cNvSpPr/>
      </xdr:nvSpPr>
      <xdr:spPr>
        <a:xfrm>
          <a:off x="931819" y="343989"/>
          <a:ext cx="1199605" cy="10096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470808</xdr:colOff>
      <xdr:row>3</xdr:row>
      <xdr:rowOff>166734</xdr:rowOff>
    </xdr:from>
    <xdr:to>
      <xdr:col>17</xdr:col>
      <xdr:colOff>108857</xdr:colOff>
      <xdr:row>8</xdr:row>
      <xdr:rowOff>25218</xdr:rowOff>
    </xdr:to>
    <xdr:sp macro="" textlink="">
      <xdr:nvSpPr>
        <xdr:cNvPr id="5" name="Rounded Rectangle 15">
          <a:extLst>
            <a:ext uri="{FF2B5EF4-FFF2-40B4-BE49-F238E27FC236}">
              <a16:creationId xmlns:a16="http://schemas.microsoft.com/office/drawing/2014/main" id="{6C5481CA-6BA4-488F-A06F-F6176C7B6D12}"/>
            </a:ext>
          </a:extLst>
        </xdr:cNvPr>
        <xdr:cNvSpPr/>
      </xdr:nvSpPr>
      <xdr:spPr>
        <a:xfrm>
          <a:off x="13287648" y="715374"/>
          <a:ext cx="2952749" cy="772884"/>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Workspace</a:t>
          </a:r>
        </a:p>
      </xdr:txBody>
    </xdr:sp>
    <xdr:clientData/>
  </xdr:twoCellAnchor>
  <xdr:twoCellAnchor>
    <xdr:from>
      <xdr:col>12</xdr:col>
      <xdr:colOff>108857</xdr:colOff>
      <xdr:row>7</xdr:row>
      <xdr:rowOff>34835</xdr:rowOff>
    </xdr:from>
    <xdr:to>
      <xdr:col>12</xdr:col>
      <xdr:colOff>108857</xdr:colOff>
      <xdr:row>37</xdr:row>
      <xdr:rowOff>158932</xdr:rowOff>
    </xdr:to>
    <xdr:cxnSp macro="">
      <xdr:nvCxnSpPr>
        <xdr:cNvPr id="6" name="Straight Connector 5">
          <a:extLst>
            <a:ext uri="{FF2B5EF4-FFF2-40B4-BE49-F238E27FC236}">
              <a16:creationId xmlns:a16="http://schemas.microsoft.com/office/drawing/2014/main" id="{D5673957-0510-4C26-ABD5-3C1AD8FA8584}"/>
            </a:ext>
          </a:extLst>
        </xdr:cNvPr>
        <xdr:cNvCxnSpPr/>
      </xdr:nvCxnSpPr>
      <xdr:spPr>
        <a:xfrm flipH="1">
          <a:off x="12925697" y="1314995"/>
          <a:ext cx="0" cy="734023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548640</xdr:colOff>
      <xdr:row>22</xdr:row>
      <xdr:rowOff>264160</xdr:rowOff>
    </xdr:from>
    <xdr:to>
      <xdr:col>11</xdr:col>
      <xdr:colOff>200660</xdr:colOff>
      <xdr:row>27</xdr:row>
      <xdr:rowOff>127000</xdr:rowOff>
    </xdr:to>
    <xdr:sp macro="" textlink="">
      <xdr:nvSpPr>
        <xdr:cNvPr id="7" name="TextBox 6">
          <a:extLst>
            <a:ext uri="{FF2B5EF4-FFF2-40B4-BE49-F238E27FC236}">
              <a16:creationId xmlns:a16="http://schemas.microsoft.com/office/drawing/2014/main" id="{F2F32DA2-5BB5-4195-93F1-09B8167D8C22}"/>
            </a:ext>
          </a:extLst>
        </xdr:cNvPr>
        <xdr:cNvSpPr txBox="1"/>
      </xdr:nvSpPr>
      <xdr:spPr>
        <a:xfrm>
          <a:off x="548640" y="4287520"/>
          <a:ext cx="11325860" cy="1082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a) Find</a:t>
          </a:r>
          <a:r>
            <a:rPr lang="en-US" sz="2000" baseline="0">
              <a:latin typeface="Lucida Bright" panose="02040602050505020304" pitchFamily="18" charset="0"/>
            </a:rPr>
            <a:t> the forecast for month six:</a:t>
          </a:r>
        </a:p>
        <a:p>
          <a:r>
            <a:rPr lang="en-US" sz="2000" baseline="0">
              <a:latin typeface="Lucida Bright" panose="02040602050505020304" pitchFamily="18" charset="0"/>
            </a:rPr>
            <a:t>.</a:t>
          </a:r>
        </a:p>
      </xdr:txBody>
    </xdr:sp>
    <xdr:clientData/>
  </xdr:twoCellAnchor>
  <xdr:twoCellAnchor>
    <xdr:from>
      <xdr:col>0</xdr:col>
      <xdr:colOff>383540</xdr:colOff>
      <xdr:row>37</xdr:row>
      <xdr:rowOff>146685</xdr:rowOff>
    </xdr:from>
    <xdr:to>
      <xdr:col>11</xdr:col>
      <xdr:colOff>35560</xdr:colOff>
      <xdr:row>43</xdr:row>
      <xdr:rowOff>88900</xdr:rowOff>
    </xdr:to>
    <xdr:sp macro="" textlink="">
      <xdr:nvSpPr>
        <xdr:cNvPr id="10" name="TextBox 9">
          <a:extLst>
            <a:ext uri="{FF2B5EF4-FFF2-40B4-BE49-F238E27FC236}">
              <a16:creationId xmlns:a16="http://schemas.microsoft.com/office/drawing/2014/main" id="{348B3DE1-BA1F-479D-85E2-D22348462452}"/>
            </a:ext>
          </a:extLst>
        </xdr:cNvPr>
        <xdr:cNvSpPr txBox="1"/>
      </xdr:nvSpPr>
      <xdr:spPr>
        <a:xfrm>
          <a:off x="383540" y="8642985"/>
          <a:ext cx="11325860" cy="1039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aseline="0">
              <a:latin typeface="Lucida Bright" panose="02040602050505020304" pitchFamily="18" charset="0"/>
            </a:rPr>
            <a:t>b) Find the forecast for month  seven if the actual sales in month six are 35 units:</a:t>
          </a:r>
        </a:p>
      </xdr:txBody>
    </xdr:sp>
    <xdr:clientData/>
  </xdr:twoCellAnchor>
  <xdr:twoCellAnchor>
    <xdr:from>
      <xdr:col>17</xdr:col>
      <xdr:colOff>566058</xdr:colOff>
      <xdr:row>3</xdr:row>
      <xdr:rowOff>87086</xdr:rowOff>
    </xdr:from>
    <xdr:to>
      <xdr:col>19</xdr:col>
      <xdr:colOff>718004</xdr:colOff>
      <xdr:row>8</xdr:row>
      <xdr:rowOff>12700</xdr:rowOff>
    </xdr:to>
    <xdr:sp macro="" textlink="">
      <xdr:nvSpPr>
        <xdr:cNvPr id="13" name="Rectangle: Rounded Corners 12">
          <a:hlinkClick xmlns:r="http://schemas.openxmlformats.org/officeDocument/2006/relationships" r:id="rId2"/>
          <a:extLst>
            <a:ext uri="{FF2B5EF4-FFF2-40B4-BE49-F238E27FC236}">
              <a16:creationId xmlns:a16="http://schemas.microsoft.com/office/drawing/2014/main" id="{423D4882-38AE-4D00-9ABE-76814B29E21E}"/>
            </a:ext>
          </a:extLst>
        </xdr:cNvPr>
        <xdr:cNvSpPr/>
      </xdr:nvSpPr>
      <xdr:spPr>
        <a:xfrm>
          <a:off x="16697598" y="635726"/>
          <a:ext cx="1729286" cy="840014"/>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C00-000004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7</xdr:row>
      <xdr:rowOff>121920</xdr:rowOff>
    </xdr:from>
    <xdr:to>
      <xdr:col>12</xdr:col>
      <xdr:colOff>762000</xdr:colOff>
      <xdr:row>49</xdr:row>
      <xdr:rowOff>60960</xdr:rowOff>
    </xdr:to>
    <xdr:cxnSp macro="">
      <xdr:nvCxnSpPr>
        <xdr:cNvPr id="5" name="Straight Connector 4">
          <a:extLst>
            <a:ext uri="{FF2B5EF4-FFF2-40B4-BE49-F238E27FC236}">
              <a16:creationId xmlns:a16="http://schemas.microsoft.com/office/drawing/2014/main" id="{00000000-0008-0000-1C00-000005000000}"/>
            </a:ext>
          </a:extLst>
        </xdr:cNvPr>
        <xdr:cNvCxnSpPr/>
      </xdr:nvCxnSpPr>
      <xdr:spPr>
        <a:xfrm flipH="1">
          <a:off x="10363200" y="1455420"/>
          <a:ext cx="0" cy="891159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13607</xdr:colOff>
      <xdr:row>9</xdr:row>
      <xdr:rowOff>176893</xdr:rowOff>
    </xdr:from>
    <xdr:to>
      <xdr:col>11</xdr:col>
      <xdr:colOff>1029245</xdr:colOff>
      <xdr:row>18</xdr:row>
      <xdr:rowOff>137704</xdr:rowOff>
    </xdr:to>
    <xdr:sp macro="" textlink="">
      <xdr:nvSpPr>
        <xdr:cNvPr id="7" name="TextBox 6">
          <a:extLst>
            <a:ext uri="{FF2B5EF4-FFF2-40B4-BE49-F238E27FC236}">
              <a16:creationId xmlns:a16="http://schemas.microsoft.com/office/drawing/2014/main" id="{00000000-0008-0000-1C00-000007000000}"/>
            </a:ext>
          </a:extLst>
        </xdr:cNvPr>
        <xdr:cNvSpPr txBox="1"/>
      </xdr:nvSpPr>
      <xdr:spPr>
        <a:xfrm>
          <a:off x="625928" y="1891393"/>
          <a:ext cx="8907781" cy="167531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rPr>
            <a:t>Stevenson 83</a:t>
          </a:r>
        </a:p>
        <a:p>
          <a:r>
            <a:rPr lang="en-US" sz="2000" b="0" baseline="0">
              <a:solidFill>
                <a:schemeClr val="bg2">
                  <a:lumMod val="10000"/>
                </a:schemeClr>
              </a:solidFill>
              <a:latin typeface="Lucida Bright" panose="02040602050505020304" pitchFamily="18" charset="0"/>
            </a:rPr>
            <a:t>The owners of the Grogan Company are planning to expand the manufacturing facilities. To do so requires additional financing. In preparation for the meeting with bankers, the owners have assembled data on total annual sales for the past ten years:</a:t>
          </a:r>
        </a:p>
        <a:p>
          <a:endParaRPr lang="en-US" sz="2000" b="0" baseline="0">
            <a:solidFill>
              <a:schemeClr val="bg2">
                <a:lumMod val="10000"/>
              </a:schemeClr>
            </a:solidFill>
            <a:latin typeface="Lucida Bright" panose="02040602050505020304" pitchFamily="18" charset="0"/>
          </a:endParaRPr>
        </a:p>
      </xdr:txBody>
    </xdr:sp>
    <xdr:clientData/>
  </xdr:twoCellAnchor>
  <xdr:twoCellAnchor>
    <xdr:from>
      <xdr:col>1</xdr:col>
      <xdr:colOff>0</xdr:colOff>
      <xdr:row>33</xdr:row>
      <xdr:rowOff>0</xdr:rowOff>
    </xdr:from>
    <xdr:to>
      <xdr:col>11</xdr:col>
      <xdr:colOff>1015638</xdr:colOff>
      <xdr:row>40</xdr:row>
      <xdr:rowOff>28847</xdr:rowOff>
    </xdr:to>
    <xdr:sp macro="" textlink="">
      <xdr:nvSpPr>
        <xdr:cNvPr id="8" name="TextBox 7">
          <a:extLst>
            <a:ext uri="{FF2B5EF4-FFF2-40B4-BE49-F238E27FC236}">
              <a16:creationId xmlns:a16="http://schemas.microsoft.com/office/drawing/2014/main" id="{00000000-0008-0000-1C00-000008000000}"/>
            </a:ext>
          </a:extLst>
        </xdr:cNvPr>
        <xdr:cNvSpPr txBox="1"/>
      </xdr:nvSpPr>
      <xdr:spPr>
        <a:xfrm>
          <a:off x="612321" y="7483929"/>
          <a:ext cx="8907781" cy="167531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rPr>
            <a:t>Stevenson 83</a:t>
          </a:r>
        </a:p>
        <a:p>
          <a:r>
            <a:rPr lang="en-US" sz="2000" b="0" baseline="0">
              <a:solidFill>
                <a:schemeClr val="bg2">
                  <a:lumMod val="10000"/>
                </a:schemeClr>
              </a:solidFill>
              <a:latin typeface="Lucida Bright" panose="02040602050505020304" pitchFamily="18" charset="0"/>
            </a:rPr>
            <a:t>The owners wish to  show the company's sales growth model is reliable by showing the value of R</a:t>
          </a:r>
          <a:r>
            <a:rPr lang="en-US" sz="2000" b="0" baseline="30000">
              <a:solidFill>
                <a:schemeClr val="bg2">
                  <a:lumMod val="10000"/>
                </a:schemeClr>
              </a:solidFill>
              <a:latin typeface="Lucida Bright" panose="02040602050505020304" pitchFamily="18" charset="0"/>
            </a:rPr>
            <a:t>2</a:t>
          </a:r>
        </a:p>
      </xdr:txBody>
    </xdr:sp>
    <xdr:clientData/>
  </xdr:twoCellAnchor>
  <xdr:twoCellAnchor>
    <xdr:from>
      <xdr:col>3</xdr:col>
      <xdr:colOff>462643</xdr:colOff>
      <xdr:row>1</xdr:row>
      <xdr:rowOff>122464</xdr:rowOff>
    </xdr:from>
    <xdr:to>
      <xdr:col>11</xdr:col>
      <xdr:colOff>806631</xdr:colOff>
      <xdr:row>8</xdr:row>
      <xdr:rowOff>40821</xdr:rowOff>
    </xdr:to>
    <xdr:sp macro="" textlink="">
      <xdr:nvSpPr>
        <xdr:cNvPr id="9" name="Rounded Rectangle 1">
          <a:extLst>
            <a:ext uri="{FF2B5EF4-FFF2-40B4-BE49-F238E27FC236}">
              <a16:creationId xmlns:a16="http://schemas.microsoft.com/office/drawing/2014/main" id="{00000000-0008-0000-1C00-000009000000}"/>
            </a:ext>
          </a:extLst>
        </xdr:cNvPr>
        <xdr:cNvSpPr/>
      </xdr:nvSpPr>
      <xdr:spPr>
        <a:xfrm>
          <a:off x="2925536" y="312964"/>
          <a:ext cx="6385559" cy="125185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FF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Coefficient</a:t>
          </a:r>
          <a:r>
            <a:rPr lang="en-US" sz="3200" b="0" baseline="0">
              <a:solidFill>
                <a:schemeClr val="accent4">
                  <a:lumMod val="50000"/>
                </a:schemeClr>
              </a:solidFill>
              <a:latin typeface="Lucida Bright" panose="02040602050505020304" pitchFamily="18" charset="0"/>
            </a:rPr>
            <a:t> of Determination</a:t>
          </a:r>
          <a:r>
            <a:rPr lang="en-US" sz="3200" b="0">
              <a:solidFill>
                <a:schemeClr val="accent4">
                  <a:lumMod val="50000"/>
                </a:schemeClr>
              </a:solidFill>
              <a:latin typeface="Lucida Bright" panose="02040602050505020304" pitchFamily="18" charset="0"/>
            </a:rPr>
            <a:t> Problem </a:t>
          </a:r>
          <a:r>
            <a:rPr lang="en-US" sz="3200" b="1">
              <a:solidFill>
                <a:srgbClr val="FF0000"/>
              </a:solidFill>
              <a:latin typeface="Lucida Bright" panose="02040602050505020304" pitchFamily="18" charset="0"/>
            </a:rPr>
            <a:t>1</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14</xdr:col>
      <xdr:colOff>0</xdr:colOff>
      <xdr:row>4</xdr:row>
      <xdr:rowOff>0</xdr:rowOff>
    </xdr:from>
    <xdr:to>
      <xdr:col>23</xdr:col>
      <xdr:colOff>353786</xdr:colOff>
      <xdr:row>7</xdr:row>
      <xdr:rowOff>133350</xdr:rowOff>
    </xdr:to>
    <xdr:sp macro="" textlink="">
      <xdr:nvSpPr>
        <xdr:cNvPr id="11" name="TextBox 10">
          <a:extLst>
            <a:ext uri="{FF2B5EF4-FFF2-40B4-BE49-F238E27FC236}">
              <a16:creationId xmlns:a16="http://schemas.microsoft.com/office/drawing/2014/main" id="{00000000-0008-0000-1C00-00000B000000}"/>
            </a:ext>
          </a:extLst>
        </xdr:cNvPr>
        <xdr:cNvSpPr txBox="1"/>
      </xdr:nvSpPr>
      <xdr:spPr>
        <a:xfrm>
          <a:off x="11035393" y="762000"/>
          <a:ext cx="5987143" cy="7048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solidFill>
                <a:schemeClr val="dk1"/>
              </a:solidFill>
              <a:effectLst/>
              <a:latin typeface="Lucida Bright" panose="02040602050505020304" pitchFamily="18" charset="0"/>
              <a:ea typeface="+mn-ea"/>
              <a:cs typeface="+mn-cs"/>
            </a:rPr>
            <a:t>The Path: Data to Data Analysis to Regression</a:t>
          </a: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0</xdr:col>
      <xdr:colOff>598715</xdr:colOff>
      <xdr:row>40</xdr:row>
      <xdr:rowOff>163286</xdr:rowOff>
    </xdr:from>
    <xdr:to>
      <xdr:col>4</xdr:col>
      <xdr:colOff>-1</xdr:colOff>
      <xdr:row>45</xdr:row>
      <xdr:rowOff>21772</xdr:rowOff>
    </xdr:to>
    <xdr:sp macro="" textlink="">
      <xdr:nvSpPr>
        <xdr:cNvPr id="10" name="TextBox 9">
          <a:extLst>
            <a:ext uri="{FF2B5EF4-FFF2-40B4-BE49-F238E27FC236}">
              <a16:creationId xmlns:a16="http://schemas.microsoft.com/office/drawing/2014/main" id="{B20F5B12-B919-44A7-A08F-7F366A437534}"/>
            </a:ext>
          </a:extLst>
        </xdr:cNvPr>
        <xdr:cNvSpPr txBox="1"/>
      </xdr:nvSpPr>
      <xdr:spPr>
        <a:xfrm>
          <a:off x="598715" y="9437915"/>
          <a:ext cx="2656113" cy="783771"/>
        </a:xfrm>
        <a:prstGeom prst="rect">
          <a:avLst/>
        </a:prstGeom>
        <a:solidFill>
          <a:srgbClr val="FF0000"/>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rgbClr val="FFFF00"/>
              </a:solidFill>
              <a:latin typeface="Lucida Bright" panose="02040602050505020304" pitchFamily="18" charset="0"/>
            </a:rPr>
            <a:t>Highly reliable</a:t>
          </a:r>
        </a:p>
      </xdr:txBody>
    </xdr:sp>
    <xdr:clientData/>
  </xdr:twoCellAnchor>
  <xdr:twoCellAnchor>
    <xdr:from>
      <xdr:col>13</xdr:col>
      <xdr:colOff>163288</xdr:colOff>
      <xdr:row>10</xdr:row>
      <xdr:rowOff>76201</xdr:rowOff>
    </xdr:from>
    <xdr:to>
      <xdr:col>21</xdr:col>
      <xdr:colOff>185058</xdr:colOff>
      <xdr:row>13</xdr:row>
      <xdr:rowOff>97972</xdr:rowOff>
    </xdr:to>
    <xdr:sp macro="" textlink="">
      <xdr:nvSpPr>
        <xdr:cNvPr id="12" name="TextBox 11">
          <a:extLst>
            <a:ext uri="{FF2B5EF4-FFF2-40B4-BE49-F238E27FC236}">
              <a16:creationId xmlns:a16="http://schemas.microsoft.com/office/drawing/2014/main" id="{E523C607-B05A-42BF-AAB3-DB959F5EF5CD}"/>
            </a:ext>
          </a:extLst>
        </xdr:cNvPr>
        <xdr:cNvSpPr txBox="1"/>
      </xdr:nvSpPr>
      <xdr:spPr>
        <a:xfrm>
          <a:off x="11168745" y="1926772"/>
          <a:ext cx="5072742" cy="5769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baseline="0">
              <a:solidFill>
                <a:schemeClr val="bg2">
                  <a:lumMod val="10000"/>
                </a:schemeClr>
              </a:solidFill>
              <a:latin typeface="Lucida Bright" panose="02040602050505020304" pitchFamily="18" charset="0"/>
            </a:rPr>
            <a:t>Data to Data Analysis to Regression</a:t>
          </a:r>
          <a:endParaRPr lang="en-US" sz="2000" b="0" baseline="30000">
            <a:solidFill>
              <a:schemeClr val="bg2">
                <a:lumMod val="10000"/>
              </a:schemeClr>
            </a:solidFill>
            <a:latin typeface="Lucida Bright" panose="02040602050505020304" pitchFamily="18"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377190</xdr:colOff>
      <xdr:row>1</xdr:row>
      <xdr:rowOff>68036</xdr:rowOff>
    </xdr:from>
    <xdr:to>
      <xdr:col>11</xdr:col>
      <xdr:colOff>721178</xdr:colOff>
      <xdr:row>7</xdr:row>
      <xdr:rowOff>176893</xdr:rowOff>
    </xdr:to>
    <xdr:sp macro="" textlink="">
      <xdr:nvSpPr>
        <xdr:cNvPr id="2" name="Rounded Rectangle 1">
          <a:extLst>
            <a:ext uri="{FF2B5EF4-FFF2-40B4-BE49-F238E27FC236}">
              <a16:creationId xmlns:a16="http://schemas.microsoft.com/office/drawing/2014/main" id="{00000000-0008-0000-1D00-000002000000}"/>
            </a:ext>
          </a:extLst>
        </xdr:cNvPr>
        <xdr:cNvSpPr/>
      </xdr:nvSpPr>
      <xdr:spPr>
        <a:xfrm>
          <a:off x="2840083" y="258536"/>
          <a:ext cx="6385559" cy="125185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Coefficient</a:t>
          </a:r>
          <a:r>
            <a:rPr lang="en-US" sz="3200" b="0" baseline="0">
              <a:solidFill>
                <a:schemeClr val="accent4">
                  <a:lumMod val="50000"/>
                </a:schemeClr>
              </a:solidFill>
              <a:latin typeface="Lucida Bright" panose="02040602050505020304" pitchFamily="18" charset="0"/>
            </a:rPr>
            <a:t> of Determination</a:t>
          </a:r>
          <a:r>
            <a:rPr lang="en-US" sz="3200" b="0">
              <a:solidFill>
                <a:schemeClr val="accent4">
                  <a:lumMod val="50000"/>
                </a:schemeClr>
              </a:solidFill>
              <a:latin typeface="Lucida Bright" panose="02040602050505020304" pitchFamily="18" charset="0"/>
            </a:rPr>
            <a:t> Problem </a:t>
          </a:r>
          <a:r>
            <a:rPr lang="en-US" sz="3200" b="1">
              <a:solidFill>
                <a:srgbClr val="FF0000"/>
              </a:solidFill>
              <a:latin typeface="Lucida Bright" panose="02040602050505020304" pitchFamily="18" charset="0"/>
            </a:rPr>
            <a:t>1</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130628</xdr:colOff>
      <xdr:row>9</xdr:row>
      <xdr:rowOff>148046</xdr:rowOff>
    </xdr:from>
    <xdr:to>
      <xdr:col>12</xdr:col>
      <xdr:colOff>30480</xdr:colOff>
      <xdr:row>18</xdr:row>
      <xdr:rowOff>108857</xdr:rowOff>
    </xdr:to>
    <xdr:sp macro="" textlink="">
      <xdr:nvSpPr>
        <xdr:cNvPr id="3" name="TextBox 2">
          <a:extLst>
            <a:ext uri="{FF2B5EF4-FFF2-40B4-BE49-F238E27FC236}">
              <a16:creationId xmlns:a16="http://schemas.microsoft.com/office/drawing/2014/main" id="{00000000-0008-0000-1D00-000003000000}"/>
            </a:ext>
          </a:extLst>
        </xdr:cNvPr>
        <xdr:cNvSpPr txBox="1"/>
      </xdr:nvSpPr>
      <xdr:spPr>
        <a:xfrm>
          <a:off x="742949" y="1862546"/>
          <a:ext cx="8907781" cy="167531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rPr>
            <a:t>Stevenson 83</a:t>
          </a:r>
        </a:p>
        <a:p>
          <a:r>
            <a:rPr lang="en-US" sz="2000" b="0" baseline="0">
              <a:solidFill>
                <a:schemeClr val="bg2">
                  <a:lumMod val="10000"/>
                </a:schemeClr>
              </a:solidFill>
              <a:latin typeface="Lucida Bright" panose="02040602050505020304" pitchFamily="18" charset="0"/>
            </a:rPr>
            <a:t>The owners of the Grogan Company are planning to expand the manufacturing facilities. To do so requires additional financing. In preparation for the meeting with bankers, the owners have assembled data on total annual sales for the past ten years:</a:t>
          </a:r>
        </a:p>
        <a:p>
          <a:endParaRPr lang="en-US" sz="2000" b="0" baseline="0">
            <a:solidFill>
              <a:schemeClr val="bg2">
                <a:lumMod val="10000"/>
              </a:schemeClr>
            </a:solidFill>
            <a:latin typeface="Lucida Bright" panose="02040602050505020304" pitchFamily="18" charset="0"/>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D00-000004000000}"/>
            </a:ext>
          </a:extLst>
        </xdr:cNvPr>
        <xdr:cNvSpPr/>
      </xdr:nvSpPr>
      <xdr:spPr>
        <a:xfrm>
          <a:off x="931819" y="343989"/>
          <a:ext cx="1199605" cy="10096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7</xdr:row>
      <xdr:rowOff>121920</xdr:rowOff>
    </xdr:from>
    <xdr:to>
      <xdr:col>12</xdr:col>
      <xdr:colOff>762000</xdr:colOff>
      <xdr:row>49</xdr:row>
      <xdr:rowOff>60960</xdr:rowOff>
    </xdr:to>
    <xdr:cxnSp macro="">
      <xdr:nvCxnSpPr>
        <xdr:cNvPr id="5" name="Straight Connector 4">
          <a:extLst>
            <a:ext uri="{FF2B5EF4-FFF2-40B4-BE49-F238E27FC236}">
              <a16:creationId xmlns:a16="http://schemas.microsoft.com/office/drawing/2014/main" id="{00000000-0008-0000-1D00-000005000000}"/>
            </a:ext>
          </a:extLst>
        </xdr:cNvPr>
        <xdr:cNvCxnSpPr/>
      </xdr:nvCxnSpPr>
      <xdr:spPr>
        <a:xfrm flipH="1">
          <a:off x="10622280" y="1402080"/>
          <a:ext cx="0" cy="874014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5</xdr:row>
      <xdr:rowOff>0</xdr:rowOff>
    </xdr:from>
    <xdr:to>
      <xdr:col>16</xdr:col>
      <xdr:colOff>571500</xdr:colOff>
      <xdr:row>9</xdr:row>
      <xdr:rowOff>152400</xdr:rowOff>
    </xdr:to>
    <xdr:sp macro="" textlink="">
      <xdr:nvSpPr>
        <xdr:cNvPr id="9" name="Rectangle: Rounded Corners 8">
          <a:hlinkClick xmlns:r="http://schemas.openxmlformats.org/officeDocument/2006/relationships" r:id="rId2"/>
          <a:extLst>
            <a:ext uri="{FF2B5EF4-FFF2-40B4-BE49-F238E27FC236}">
              <a16:creationId xmlns:a16="http://schemas.microsoft.com/office/drawing/2014/main" id="{00000000-0008-0000-1D00-000009000000}"/>
            </a:ext>
          </a:extLst>
        </xdr:cNvPr>
        <xdr:cNvSpPr/>
      </xdr:nvSpPr>
      <xdr:spPr>
        <a:xfrm>
          <a:off x="11035393" y="952500"/>
          <a:ext cx="1877786"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1</xdr:col>
      <xdr:colOff>122464</xdr:colOff>
      <xdr:row>33</xdr:row>
      <xdr:rowOff>190499</xdr:rowOff>
    </xdr:from>
    <xdr:to>
      <xdr:col>12</xdr:col>
      <xdr:colOff>22316</xdr:colOff>
      <xdr:row>41</xdr:row>
      <xdr:rowOff>28846</xdr:rowOff>
    </xdr:to>
    <xdr:sp macro="" textlink="">
      <xdr:nvSpPr>
        <xdr:cNvPr id="10" name="TextBox 9">
          <a:extLst>
            <a:ext uri="{FF2B5EF4-FFF2-40B4-BE49-F238E27FC236}">
              <a16:creationId xmlns:a16="http://schemas.microsoft.com/office/drawing/2014/main" id="{00000000-0008-0000-1D00-00000A000000}"/>
            </a:ext>
          </a:extLst>
        </xdr:cNvPr>
        <xdr:cNvSpPr txBox="1"/>
      </xdr:nvSpPr>
      <xdr:spPr>
        <a:xfrm>
          <a:off x="734785" y="7769678"/>
          <a:ext cx="8907781" cy="167531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rPr>
            <a:t>Stevenson 83</a:t>
          </a:r>
        </a:p>
        <a:p>
          <a:r>
            <a:rPr lang="en-US" sz="2000" b="0" baseline="0">
              <a:solidFill>
                <a:schemeClr val="bg2">
                  <a:lumMod val="10000"/>
                </a:schemeClr>
              </a:solidFill>
              <a:latin typeface="Lucida Bright" panose="02040602050505020304" pitchFamily="18" charset="0"/>
            </a:rPr>
            <a:t>The owners wish to  show the company's sales growth model is reliable by showing the value of R</a:t>
          </a:r>
          <a:r>
            <a:rPr lang="en-US" sz="2000" b="0" baseline="30000">
              <a:solidFill>
                <a:schemeClr val="bg2">
                  <a:lumMod val="10000"/>
                </a:schemeClr>
              </a:solidFill>
              <a:latin typeface="Lucida Bright" panose="02040602050505020304" pitchFamily="18" charset="0"/>
            </a:rPr>
            <a:t>2</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148591</xdr:colOff>
      <xdr:row>2</xdr:row>
      <xdr:rowOff>43543</xdr:rowOff>
    </xdr:from>
    <xdr:to>
      <xdr:col>12</xdr:col>
      <xdr:colOff>60960</xdr:colOff>
      <xdr:row>6</xdr:row>
      <xdr:rowOff>119743</xdr:rowOff>
    </xdr:to>
    <xdr:sp macro="" textlink="">
      <xdr:nvSpPr>
        <xdr:cNvPr id="2" name="Rounded Rectangle 1">
          <a:extLst>
            <a:ext uri="{FF2B5EF4-FFF2-40B4-BE49-F238E27FC236}">
              <a16:creationId xmlns:a16="http://schemas.microsoft.com/office/drawing/2014/main" id="{00000000-0008-0000-1E00-000002000000}"/>
            </a:ext>
          </a:extLst>
        </xdr:cNvPr>
        <xdr:cNvSpPr/>
      </xdr:nvSpPr>
      <xdr:spPr>
        <a:xfrm>
          <a:off x="4034791" y="409303"/>
          <a:ext cx="5886449" cy="80772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Lucida Bright" panose="02040602050505020304" pitchFamily="18" charset="0"/>
            </a:rPr>
            <a:t>Problem 9  </a:t>
          </a:r>
        </a:p>
      </xdr:txBody>
    </xdr:sp>
    <xdr:clientData/>
  </xdr:twoCellAnchor>
  <xdr:twoCellAnchor>
    <xdr:from>
      <xdr:col>1</xdr:col>
      <xdr:colOff>130628</xdr:colOff>
      <xdr:row>9</xdr:row>
      <xdr:rowOff>148046</xdr:rowOff>
    </xdr:from>
    <xdr:to>
      <xdr:col>12</xdr:col>
      <xdr:colOff>279400</xdr:colOff>
      <xdr:row>21</xdr:row>
      <xdr:rowOff>177800</xdr:rowOff>
    </xdr:to>
    <xdr:sp macro="" textlink="">
      <xdr:nvSpPr>
        <xdr:cNvPr id="3" name="TextBox 2">
          <a:extLst>
            <a:ext uri="{FF2B5EF4-FFF2-40B4-BE49-F238E27FC236}">
              <a16:creationId xmlns:a16="http://schemas.microsoft.com/office/drawing/2014/main" id="{00000000-0008-0000-1E00-000003000000}"/>
            </a:ext>
          </a:extLst>
        </xdr:cNvPr>
        <xdr:cNvSpPr txBox="1"/>
      </xdr:nvSpPr>
      <xdr:spPr>
        <a:xfrm>
          <a:off x="752928" y="1748246"/>
          <a:ext cx="9394372" cy="22014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0" baseline="0">
              <a:solidFill>
                <a:schemeClr val="bg1"/>
              </a:solidFill>
              <a:latin typeface="Lucida Bright" panose="02040602050505020304" pitchFamily="18" charset="0"/>
            </a:rPr>
            <a:t>Stevenson 820</a:t>
          </a:r>
        </a:p>
        <a:p>
          <a:r>
            <a:rPr lang="en-US" sz="2000" b="0" baseline="0">
              <a:solidFill>
                <a:schemeClr val="bg2">
                  <a:lumMod val="10000"/>
                </a:schemeClr>
              </a:solidFill>
              <a:latin typeface="Lucida Bright" panose="02040602050505020304" pitchFamily="18" charset="0"/>
            </a:rPr>
            <a:t>The manager of a small truck dealership wants to know whether or not the new policy for reordering trucks will lead to changes in order frequency. </a:t>
          </a:r>
        </a:p>
        <a:p>
          <a:r>
            <a:rPr lang="en-US" sz="2000" b="0" baseline="0">
              <a:solidFill>
                <a:schemeClr val="bg2">
                  <a:lumMod val="10000"/>
                </a:schemeClr>
              </a:solidFill>
              <a:latin typeface="Lucida Bright" panose="02040602050505020304" pitchFamily="18" charset="0"/>
            </a:rPr>
            <a:t>Under the new policy, two trucks are to be ordered whenever the number  of trucks on hand is five or fewer. The orders for trucks can be filled overnight.</a:t>
          </a:r>
        </a:p>
        <a:p>
          <a:r>
            <a:rPr lang="en-US" sz="2000" b="0" baseline="0">
              <a:solidFill>
                <a:schemeClr val="bg2">
                  <a:lumMod val="10000"/>
                </a:schemeClr>
              </a:solidFill>
              <a:latin typeface="Lucida Bright" panose="02040602050505020304" pitchFamily="18" charset="0"/>
            </a:rPr>
            <a:t>According to the dealer's records, the probability distribution for daily demand is:</a:t>
          </a:r>
        </a:p>
      </xdr:txBody>
    </xdr:sp>
    <xdr:clientData/>
  </xdr:twoCellAnchor>
  <xdr:twoCellAnchor>
    <xdr:from>
      <xdr:col>2</xdr:col>
      <xdr:colOff>218079</xdr:colOff>
      <xdr:row>1</xdr:row>
      <xdr:rowOff>148409</xdr:rowOff>
    </xdr:from>
    <xdr:to>
      <xdr:col>3</xdr:col>
      <xdr:colOff>142604</xdr:colOff>
      <xdr:row>7</xdr:row>
      <xdr:rowOff>60780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1475379" y="326209"/>
          <a:ext cx="1194525" cy="9791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7</xdr:row>
      <xdr:rowOff>121920</xdr:rowOff>
    </xdr:from>
    <xdr:to>
      <xdr:col>12</xdr:col>
      <xdr:colOff>762000</xdr:colOff>
      <xdr:row>49</xdr:row>
      <xdr:rowOff>60960</xdr:rowOff>
    </xdr:to>
    <xdr:cxnSp macro="">
      <xdr:nvCxnSpPr>
        <xdr:cNvPr id="5" name="Straight Connector 4">
          <a:extLst>
            <a:ext uri="{FF2B5EF4-FFF2-40B4-BE49-F238E27FC236}">
              <a16:creationId xmlns:a16="http://schemas.microsoft.com/office/drawing/2014/main" id="{00000000-0008-0000-1E00-000005000000}"/>
            </a:ext>
          </a:extLst>
        </xdr:cNvPr>
        <xdr:cNvCxnSpPr/>
      </xdr:nvCxnSpPr>
      <xdr:spPr>
        <a:xfrm flipH="1">
          <a:off x="10622280" y="1402080"/>
          <a:ext cx="0" cy="874014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613228</xdr:colOff>
      <xdr:row>28</xdr:row>
      <xdr:rowOff>275046</xdr:rowOff>
    </xdr:from>
    <xdr:to>
      <xdr:col>12</xdr:col>
      <xdr:colOff>139700</xdr:colOff>
      <xdr:row>38</xdr:row>
      <xdr:rowOff>177800</xdr:rowOff>
    </xdr:to>
    <xdr:sp macro="" textlink="">
      <xdr:nvSpPr>
        <xdr:cNvPr id="6" name="TextBox 5">
          <a:extLst>
            <a:ext uri="{FF2B5EF4-FFF2-40B4-BE49-F238E27FC236}">
              <a16:creationId xmlns:a16="http://schemas.microsoft.com/office/drawing/2014/main" id="{00000000-0008-0000-1E00-000006000000}"/>
            </a:ext>
          </a:extLst>
        </xdr:cNvPr>
        <xdr:cNvSpPr txBox="1"/>
      </xdr:nvSpPr>
      <xdr:spPr>
        <a:xfrm>
          <a:off x="613228" y="6193246"/>
          <a:ext cx="10207172" cy="25443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000">
            <a:effectLst/>
            <a:latin typeface="Lucida Bright" panose="02040602050505020304" pitchFamily="18" charset="0"/>
          </a:endParaRPr>
        </a:p>
        <a:p>
          <a:r>
            <a:rPr lang="en-US" sz="2000">
              <a:effectLst/>
              <a:latin typeface="Lucida Bright" panose="02040602050505020304" pitchFamily="18" charset="0"/>
            </a:rPr>
            <a:t>Assume</a:t>
          </a:r>
          <a:r>
            <a:rPr lang="en-US" sz="2000" baseline="0">
              <a:effectLst/>
              <a:latin typeface="Lucida Bright" panose="02040602050505020304" pitchFamily="18" charset="0"/>
            </a:rPr>
            <a:t> that the begining inventory of trucks is 7.</a:t>
          </a:r>
        </a:p>
        <a:p>
          <a:endParaRPr lang="en-US" sz="2000" baseline="0">
            <a:effectLst/>
            <a:latin typeface="Lucida Bright" panose="02040602050505020304" pitchFamily="18" charset="0"/>
          </a:endParaRPr>
        </a:p>
        <a:p>
          <a:r>
            <a:rPr lang="en-US" sz="2000" baseline="0">
              <a:effectLst/>
              <a:latin typeface="Lucida Bright" panose="02040602050505020304" pitchFamily="18" charset="0"/>
            </a:rPr>
            <a:t>a) Identify the specific days when new trucks have to be ordered over the next </a:t>
          </a:r>
        </a:p>
        <a:p>
          <a:r>
            <a:rPr lang="en-US" sz="2000" baseline="0">
              <a:effectLst/>
              <a:latin typeface="Lucida Bright" panose="02040602050505020304" pitchFamily="18" charset="0"/>
            </a:rPr>
            <a:t>   10 days.</a:t>
          </a:r>
        </a:p>
        <a:p>
          <a:endParaRPr lang="en-US" sz="2000" baseline="0">
            <a:effectLst/>
            <a:latin typeface="Lucida Bright" panose="02040602050505020304" pitchFamily="18" charset="0"/>
          </a:endParaRPr>
        </a:p>
        <a:p>
          <a:r>
            <a:rPr lang="en-US" sz="2000" baseline="0">
              <a:effectLst/>
              <a:latin typeface="Lucida Bright" panose="02040602050505020304" pitchFamily="18" charset="0"/>
            </a:rPr>
            <a:t>b) What is the total number of new tracks to be ordered during the next 10 days?</a:t>
          </a:r>
          <a:endParaRPr lang="en-US" sz="2000">
            <a:effectLst/>
            <a:latin typeface="Lucida Bright" panose="02040602050505020304" pitchFamily="18" charset="0"/>
          </a:endParaRPr>
        </a:p>
      </xdr:txBody>
    </xdr:sp>
    <xdr:clientData/>
  </xdr:twoCellAnchor>
  <xdr:twoCellAnchor>
    <xdr:from>
      <xdr:col>1</xdr:col>
      <xdr:colOff>54428</xdr:colOff>
      <xdr:row>41</xdr:row>
      <xdr:rowOff>21046</xdr:rowOff>
    </xdr:from>
    <xdr:to>
      <xdr:col>12</xdr:col>
      <xdr:colOff>203200</xdr:colOff>
      <xdr:row>45</xdr:row>
      <xdr:rowOff>114300</xdr:rowOff>
    </xdr:to>
    <xdr:sp macro="" textlink="">
      <xdr:nvSpPr>
        <xdr:cNvPr id="7" name="TextBox 6">
          <a:extLst>
            <a:ext uri="{FF2B5EF4-FFF2-40B4-BE49-F238E27FC236}">
              <a16:creationId xmlns:a16="http://schemas.microsoft.com/office/drawing/2014/main" id="{00000000-0008-0000-1E00-000007000000}"/>
            </a:ext>
          </a:extLst>
        </xdr:cNvPr>
        <xdr:cNvSpPr txBox="1"/>
      </xdr:nvSpPr>
      <xdr:spPr>
        <a:xfrm>
          <a:off x="676728" y="9165046"/>
          <a:ext cx="10207172" cy="8044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effectLst/>
              <a:latin typeface="Lucida Bright" panose="02040602050505020304" pitchFamily="18" charset="0"/>
            </a:rPr>
            <a:t>The</a:t>
          </a:r>
          <a:r>
            <a:rPr lang="en-US" sz="2000" baseline="0">
              <a:effectLst/>
              <a:latin typeface="Lucida Bright" panose="02040602050505020304" pitchFamily="18" charset="0"/>
            </a:rPr>
            <a:t> following random numbers were obtained from the tables of random numbers:</a:t>
          </a:r>
          <a:endParaRPr lang="en-US" sz="2000">
            <a:effectLst/>
            <a:latin typeface="Lucida Bright" panose="02040602050505020304" pitchFamily="18" charset="0"/>
          </a:endParaRPr>
        </a:p>
      </xdr:txBody>
    </xdr:sp>
    <xdr:clientData/>
  </xdr:twoCellAnchor>
  <xdr:twoCellAnchor>
    <xdr:from>
      <xdr:col>14</xdr:col>
      <xdr:colOff>30480</xdr:colOff>
      <xdr:row>5</xdr:row>
      <xdr:rowOff>106680</xdr:rowOff>
    </xdr:from>
    <xdr:to>
      <xdr:col>18</xdr:col>
      <xdr:colOff>335280</xdr:colOff>
      <xdr:row>10</xdr:row>
      <xdr:rowOff>60960</xdr:rowOff>
    </xdr:to>
    <xdr:sp macro="" textlink="">
      <xdr:nvSpPr>
        <xdr:cNvPr id="8" name="Rounded Rectangle 7">
          <a:extLst>
            <a:ext uri="{FF2B5EF4-FFF2-40B4-BE49-F238E27FC236}">
              <a16:creationId xmlns:a16="http://schemas.microsoft.com/office/drawing/2014/main" id="{00000000-0008-0000-1E00-000008000000}"/>
            </a:ext>
          </a:extLst>
        </xdr:cNvPr>
        <xdr:cNvSpPr/>
      </xdr:nvSpPr>
      <xdr:spPr>
        <a:xfrm>
          <a:off x="12405360" y="1021080"/>
          <a:ext cx="3977640" cy="868680"/>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twoCellAnchor>
    <xdr:from>
      <xdr:col>14</xdr:col>
      <xdr:colOff>243840</xdr:colOff>
      <xdr:row>41</xdr:row>
      <xdr:rowOff>5806</xdr:rowOff>
    </xdr:from>
    <xdr:to>
      <xdr:col>21</xdr:col>
      <xdr:colOff>228600</xdr:colOff>
      <xdr:row>48</xdr:row>
      <xdr:rowOff>213360</xdr:rowOff>
    </xdr:to>
    <xdr:sp macro="" textlink="">
      <xdr:nvSpPr>
        <xdr:cNvPr id="9" name="TextBox 8">
          <a:extLst>
            <a:ext uri="{FF2B5EF4-FFF2-40B4-BE49-F238E27FC236}">
              <a16:creationId xmlns:a16="http://schemas.microsoft.com/office/drawing/2014/main" id="{00000000-0008-0000-1E00-000009000000}"/>
            </a:ext>
          </a:extLst>
        </xdr:cNvPr>
        <xdr:cNvSpPr txBox="1"/>
      </xdr:nvSpPr>
      <xdr:spPr>
        <a:xfrm>
          <a:off x="12618720" y="11024326"/>
          <a:ext cx="8534400" cy="14877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effectLst/>
              <a:latin typeface="Lucida Bright" panose="02040602050505020304" pitchFamily="18" charset="0"/>
            </a:rPr>
            <a:t>Reorder days : 2, 5, 7</a:t>
          </a:r>
        </a:p>
        <a:p>
          <a:r>
            <a:rPr lang="en-US" sz="2000">
              <a:effectLst/>
              <a:latin typeface="Lucida Bright" panose="02040602050505020304" pitchFamily="18" charset="0"/>
            </a:rPr>
            <a:t>Total Reordered</a:t>
          </a:r>
          <a:r>
            <a:rPr lang="en-US" sz="2000" baseline="0">
              <a:effectLst/>
              <a:latin typeface="Lucida Bright" panose="02040602050505020304" pitchFamily="18" charset="0"/>
            </a:rPr>
            <a:t> trucks:  6</a:t>
          </a:r>
          <a:endParaRPr lang="en-US" sz="2000">
            <a:effectLst/>
            <a:latin typeface="Lucida Bright" panose="02040602050505020304" pitchFamily="18"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3</xdr:col>
      <xdr:colOff>212091</xdr:colOff>
      <xdr:row>2</xdr:row>
      <xdr:rowOff>56243</xdr:rowOff>
    </xdr:from>
    <xdr:to>
      <xdr:col>8</xdr:col>
      <xdr:colOff>301625</xdr:colOff>
      <xdr:row>6</xdr:row>
      <xdr:rowOff>132443</xdr:rowOff>
    </xdr:to>
    <xdr:sp macro="" textlink="">
      <xdr:nvSpPr>
        <xdr:cNvPr id="2" name="Rounded Rectangle 1">
          <a:extLst>
            <a:ext uri="{FF2B5EF4-FFF2-40B4-BE49-F238E27FC236}">
              <a16:creationId xmlns:a16="http://schemas.microsoft.com/office/drawing/2014/main" id="{00000000-0008-0000-1F00-000002000000}"/>
            </a:ext>
          </a:extLst>
        </xdr:cNvPr>
        <xdr:cNvSpPr/>
      </xdr:nvSpPr>
      <xdr:spPr>
        <a:xfrm>
          <a:off x="2656841" y="437243"/>
          <a:ext cx="6280784"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2">
                  <a:lumMod val="50000"/>
                </a:schemeClr>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Simulation Problem </a:t>
          </a:r>
          <a:r>
            <a:rPr lang="en-US" sz="3200" b="1">
              <a:solidFill>
                <a:srgbClr val="C00000"/>
              </a:solidFill>
              <a:latin typeface="Lucida Bright" panose="02040602050505020304" pitchFamily="18" charset="0"/>
            </a:rPr>
            <a:t>1</a:t>
          </a:r>
          <a:r>
            <a:rPr lang="en-US" sz="3200" b="1">
              <a:solidFill>
                <a:schemeClr val="accent4">
                  <a:lumMod val="50000"/>
                </a:schemeClr>
              </a:solidFill>
              <a:latin typeface="Lucida Bright" panose="02040602050505020304" pitchFamily="18" charset="0"/>
            </a:rPr>
            <a:t>  </a:t>
          </a:r>
        </a:p>
      </xdr:txBody>
    </xdr:sp>
    <xdr:clientData/>
  </xdr:twoCellAnchor>
  <xdr:twoCellAnchor>
    <xdr:from>
      <xdr:col>1</xdr:col>
      <xdr:colOff>130628</xdr:colOff>
      <xdr:row>9</xdr:row>
      <xdr:rowOff>148046</xdr:rowOff>
    </xdr:from>
    <xdr:to>
      <xdr:col>12</xdr:col>
      <xdr:colOff>30480</xdr:colOff>
      <xdr:row>16</xdr:row>
      <xdr:rowOff>25400</xdr:rowOff>
    </xdr:to>
    <xdr:sp macro="" textlink="">
      <xdr:nvSpPr>
        <xdr:cNvPr id="3" name="TextBox 2">
          <a:extLst>
            <a:ext uri="{FF2B5EF4-FFF2-40B4-BE49-F238E27FC236}">
              <a16:creationId xmlns:a16="http://schemas.microsoft.com/office/drawing/2014/main" id="{00000000-0008-0000-1F00-000003000000}"/>
            </a:ext>
          </a:extLst>
        </xdr:cNvPr>
        <xdr:cNvSpPr txBox="1"/>
      </xdr:nvSpPr>
      <xdr:spPr>
        <a:xfrm>
          <a:off x="740228" y="1862546"/>
          <a:ext cx="12406177" cy="12108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rPr>
            <a:t>Anderson 266</a:t>
          </a:r>
        </a:p>
        <a:p>
          <a:r>
            <a:rPr lang="en-US" sz="1800" baseline="0">
              <a:solidFill>
                <a:schemeClr val="tx1"/>
              </a:solidFill>
              <a:latin typeface="Lucida Bright" panose="02040602050505020304" pitchFamily="18" charset="0"/>
            </a:rPr>
            <a:t>Calculate the expected number of breakdowns over the 10 week simulated period and the average number of breakdowns per week during that period:</a:t>
          </a: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F00-000004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2</xdr:col>
      <xdr:colOff>421822</xdr:colOff>
      <xdr:row>30</xdr:row>
      <xdr:rowOff>45176</xdr:rowOff>
    </xdr:from>
    <xdr:to>
      <xdr:col>5</xdr:col>
      <xdr:colOff>888274</xdr:colOff>
      <xdr:row>33</xdr:row>
      <xdr:rowOff>99604</xdr:rowOff>
    </xdr:to>
    <xdr:sp macro="" textlink="">
      <xdr:nvSpPr>
        <xdr:cNvPr id="5" name="Rounded Rectangle 4">
          <a:extLst>
            <a:ext uri="{FF2B5EF4-FFF2-40B4-BE49-F238E27FC236}">
              <a16:creationId xmlns:a16="http://schemas.microsoft.com/office/drawing/2014/main" id="{00000000-0008-0000-1F00-000005000000}"/>
            </a:ext>
          </a:extLst>
        </xdr:cNvPr>
        <xdr:cNvSpPr/>
      </xdr:nvSpPr>
      <xdr:spPr>
        <a:xfrm>
          <a:off x="1650547" y="8046176"/>
          <a:ext cx="3019152" cy="730703"/>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twoCellAnchor>
    <xdr:from>
      <xdr:col>12</xdr:col>
      <xdr:colOff>317500</xdr:colOff>
      <xdr:row>10</xdr:row>
      <xdr:rowOff>15875</xdr:rowOff>
    </xdr:from>
    <xdr:to>
      <xdr:col>12</xdr:col>
      <xdr:colOff>317500</xdr:colOff>
      <xdr:row>63</xdr:row>
      <xdr:rowOff>127000</xdr:rowOff>
    </xdr:to>
    <xdr:cxnSp macro="">
      <xdr:nvCxnSpPr>
        <xdr:cNvPr id="6" name="Straight Connector 5">
          <a:extLst>
            <a:ext uri="{FF2B5EF4-FFF2-40B4-BE49-F238E27FC236}">
              <a16:creationId xmlns:a16="http://schemas.microsoft.com/office/drawing/2014/main" id="{00000000-0008-0000-1F00-000006000000}"/>
            </a:ext>
          </a:extLst>
        </xdr:cNvPr>
        <xdr:cNvCxnSpPr/>
      </xdr:nvCxnSpPr>
      <xdr:spPr>
        <a:xfrm flipH="1">
          <a:off x="13430250" y="1920875"/>
          <a:ext cx="0" cy="149860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704850</xdr:colOff>
      <xdr:row>42</xdr:row>
      <xdr:rowOff>38100</xdr:rowOff>
    </xdr:from>
    <xdr:to>
      <xdr:col>11</xdr:col>
      <xdr:colOff>1047750</xdr:colOff>
      <xdr:row>45</xdr:row>
      <xdr:rowOff>326898</xdr:rowOff>
    </xdr:to>
    <xdr:sp macro="" textlink="">
      <xdr:nvSpPr>
        <xdr:cNvPr id="7" name="Rounded Rectangular Callout 6">
          <a:extLst>
            <a:ext uri="{FF2B5EF4-FFF2-40B4-BE49-F238E27FC236}">
              <a16:creationId xmlns:a16="http://schemas.microsoft.com/office/drawing/2014/main" id="{00000000-0008-0000-1F00-000007000000}"/>
            </a:ext>
          </a:extLst>
        </xdr:cNvPr>
        <xdr:cNvSpPr/>
      </xdr:nvSpPr>
      <xdr:spPr>
        <a:xfrm>
          <a:off x="9344025" y="12153900"/>
          <a:ext cx="3705225" cy="1431798"/>
        </a:xfrm>
        <a:prstGeom prst="wedgeRoundRectCallout">
          <a:avLst>
            <a:gd name="adj1" fmla="val -73108"/>
            <a:gd name="adj2" fmla="val 109249"/>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rPr>
            <a:t> </a:t>
          </a:r>
          <a:r>
            <a:rPr lang="en-US" sz="2000">
              <a:solidFill>
                <a:schemeClr val="accent1">
                  <a:lumMod val="50000"/>
                </a:schemeClr>
              </a:solidFill>
              <a:latin typeface="Lucida Bright" panose="02040602050505020304" pitchFamily="18" charset="0"/>
            </a:rPr>
            <a:t>The expected number of breakdowns is 27</a:t>
          </a:r>
        </a:p>
      </xdr:txBody>
    </xdr:sp>
    <xdr:clientData/>
  </xdr:twoCellAnchor>
  <xdr:twoCellAnchor>
    <xdr:from>
      <xdr:col>9</xdr:col>
      <xdr:colOff>209550</xdr:colOff>
      <xdr:row>46</xdr:row>
      <xdr:rowOff>342900</xdr:rowOff>
    </xdr:from>
    <xdr:to>
      <xdr:col>12</xdr:col>
      <xdr:colOff>762000</xdr:colOff>
      <xdr:row>54</xdr:row>
      <xdr:rowOff>117348</xdr:rowOff>
    </xdr:to>
    <xdr:sp macro="" textlink="">
      <xdr:nvSpPr>
        <xdr:cNvPr id="8" name="Rounded Rectangular Callout 8">
          <a:extLst>
            <a:ext uri="{FF2B5EF4-FFF2-40B4-BE49-F238E27FC236}">
              <a16:creationId xmlns:a16="http://schemas.microsoft.com/office/drawing/2014/main" id="{00000000-0008-0000-1F00-000008000000}"/>
            </a:ext>
          </a:extLst>
        </xdr:cNvPr>
        <xdr:cNvSpPr/>
      </xdr:nvSpPr>
      <xdr:spPr>
        <a:xfrm>
          <a:off x="10182225" y="13982700"/>
          <a:ext cx="3695700" cy="1498473"/>
        </a:xfrm>
        <a:prstGeom prst="wedgeRoundRectCallout">
          <a:avLst>
            <a:gd name="adj1" fmla="val -91570"/>
            <a:gd name="adj2" fmla="val 30392"/>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rPr>
            <a:t> </a:t>
          </a:r>
          <a:r>
            <a:rPr lang="en-US" sz="2400">
              <a:solidFill>
                <a:schemeClr val="accent1">
                  <a:lumMod val="50000"/>
                </a:schemeClr>
              </a:solidFill>
              <a:latin typeface="Lucida Bright" panose="02040602050505020304" pitchFamily="18" charset="0"/>
            </a:rPr>
            <a:t>The average number of breakdowns is 2.7</a:t>
          </a:r>
        </a:p>
      </xdr:txBody>
    </xdr:sp>
    <xdr:clientData/>
  </xdr:twoCellAnchor>
  <xdr:twoCellAnchor>
    <xdr:from>
      <xdr:col>4</xdr:col>
      <xdr:colOff>63500</xdr:colOff>
      <xdr:row>49</xdr:row>
      <xdr:rowOff>127000</xdr:rowOff>
    </xdr:from>
    <xdr:to>
      <xdr:col>6</xdr:col>
      <xdr:colOff>111125</xdr:colOff>
      <xdr:row>57</xdr:row>
      <xdr:rowOff>18923</xdr:rowOff>
    </xdr:to>
    <xdr:sp macro="" textlink="">
      <xdr:nvSpPr>
        <xdr:cNvPr id="9" name="Rounded Rectangular Callout 6">
          <a:extLst>
            <a:ext uri="{FF2B5EF4-FFF2-40B4-BE49-F238E27FC236}">
              <a16:creationId xmlns:a16="http://schemas.microsoft.com/office/drawing/2014/main" id="{00000000-0008-0000-1F00-000009000000}"/>
            </a:ext>
          </a:extLst>
        </xdr:cNvPr>
        <xdr:cNvSpPr/>
      </xdr:nvSpPr>
      <xdr:spPr>
        <a:xfrm>
          <a:off x="3222625" y="14224000"/>
          <a:ext cx="2397125" cy="1431798"/>
        </a:xfrm>
        <a:prstGeom prst="wedgeRoundRectCallout">
          <a:avLst>
            <a:gd name="adj1" fmla="val 68614"/>
            <a:gd name="adj2" fmla="val -79238"/>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rPr>
            <a:t> </a:t>
          </a:r>
          <a:r>
            <a:rPr lang="en-US" sz="1800">
              <a:solidFill>
                <a:schemeClr val="accent1">
                  <a:lumMod val="50000"/>
                </a:schemeClr>
              </a:solidFill>
              <a:latin typeface="Lucida Bright" panose="02040602050505020304" pitchFamily="18" charset="0"/>
            </a:rPr>
            <a:t>Random</a:t>
          </a:r>
          <a:r>
            <a:rPr lang="en-US" sz="1800" baseline="0">
              <a:solidFill>
                <a:schemeClr val="accent1">
                  <a:lumMod val="50000"/>
                </a:schemeClr>
              </a:solidFill>
              <a:latin typeface="Lucida Bright" panose="02040602050505020304" pitchFamily="18" charset="0"/>
            </a:rPr>
            <a:t> Numbers are given</a:t>
          </a:r>
          <a:endParaRPr lang="en-US" sz="1800">
            <a:solidFill>
              <a:schemeClr val="accent1">
                <a:lumMod val="50000"/>
              </a:schemeClr>
            </a:solidFill>
            <a:latin typeface="Lucida Bright" panose="02040602050505020304" pitchFamily="18" charset="0"/>
          </a:endParaRPr>
        </a:p>
      </xdr:txBody>
    </xdr:sp>
    <xdr:clientData/>
  </xdr:twoCellAnchor>
  <xdr:twoCellAnchor>
    <xdr:from>
      <xdr:col>7</xdr:col>
      <xdr:colOff>1120775</xdr:colOff>
      <xdr:row>22</xdr:row>
      <xdr:rowOff>215901</xdr:rowOff>
    </xdr:from>
    <xdr:to>
      <xdr:col>8</xdr:col>
      <xdr:colOff>327025</xdr:colOff>
      <xdr:row>22</xdr:row>
      <xdr:rowOff>215901</xdr:rowOff>
    </xdr:to>
    <xdr:cxnSp macro="">
      <xdr:nvCxnSpPr>
        <xdr:cNvPr id="14" name="Straight Arrow Connector 13">
          <a:extLst>
            <a:ext uri="{FF2B5EF4-FFF2-40B4-BE49-F238E27FC236}">
              <a16:creationId xmlns:a16="http://schemas.microsoft.com/office/drawing/2014/main" id="{00000000-0008-0000-1F00-00000E000000}"/>
            </a:ext>
          </a:extLst>
        </xdr:cNvPr>
        <xdr:cNvCxnSpPr/>
      </xdr:nvCxnSpPr>
      <xdr:spPr>
        <a:xfrm>
          <a:off x="8169275" y="5407026"/>
          <a:ext cx="793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1073150</xdr:colOff>
      <xdr:row>21</xdr:row>
      <xdr:rowOff>104776</xdr:rowOff>
    </xdr:from>
    <xdr:to>
      <xdr:col>8</xdr:col>
      <xdr:colOff>1079500</xdr:colOff>
      <xdr:row>22</xdr:row>
      <xdr:rowOff>174625</xdr:rowOff>
    </xdr:to>
    <xdr:cxnSp macro="">
      <xdr:nvCxnSpPr>
        <xdr:cNvPr id="15" name="Straight Arrow Connector 14">
          <a:extLst>
            <a:ext uri="{FF2B5EF4-FFF2-40B4-BE49-F238E27FC236}">
              <a16:creationId xmlns:a16="http://schemas.microsoft.com/office/drawing/2014/main" id="{00000000-0008-0000-1F00-00000F000000}"/>
            </a:ext>
          </a:extLst>
        </xdr:cNvPr>
        <xdr:cNvCxnSpPr/>
      </xdr:nvCxnSpPr>
      <xdr:spPr>
        <a:xfrm>
          <a:off x="9709150" y="4914901"/>
          <a:ext cx="6350" cy="4508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793750</xdr:colOff>
      <xdr:row>26</xdr:row>
      <xdr:rowOff>269875</xdr:rowOff>
    </xdr:from>
    <xdr:to>
      <xdr:col>22</xdr:col>
      <xdr:colOff>762000</xdr:colOff>
      <xdr:row>44</xdr:row>
      <xdr:rowOff>142875</xdr:rowOff>
    </xdr:to>
    <xdr:sp macro="" textlink="">
      <xdr:nvSpPr>
        <xdr:cNvPr id="10" name="TextBox 9">
          <a:extLst>
            <a:ext uri="{FF2B5EF4-FFF2-40B4-BE49-F238E27FC236}">
              <a16:creationId xmlns:a16="http://schemas.microsoft.com/office/drawing/2014/main" id="{C7D6DC81-96F3-41DB-BE06-F88E4BBB4DBF}"/>
            </a:ext>
          </a:extLst>
        </xdr:cNvPr>
        <xdr:cNvSpPr txBox="1"/>
      </xdr:nvSpPr>
      <xdr:spPr>
        <a:xfrm>
          <a:off x="13906500" y="7000875"/>
          <a:ext cx="6826250" cy="571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Step 1: Calculate</a:t>
          </a:r>
          <a:r>
            <a:rPr lang="en-US" sz="2000" baseline="0">
              <a:latin typeface="Lucida Bright" panose="02040602050505020304" pitchFamily="18" charset="0"/>
            </a:rPr>
            <a:t> the relative frequency</a:t>
          </a:r>
        </a:p>
        <a:p>
          <a:endParaRPr lang="en-US" sz="2000" baseline="0">
            <a:latin typeface="Lucida Bright" panose="02040602050505020304" pitchFamily="18" charset="0"/>
          </a:endParaRPr>
        </a:p>
        <a:p>
          <a:r>
            <a:rPr lang="en-US" sz="2000" baseline="0">
              <a:latin typeface="Lucida Bright" panose="02040602050505020304" pitchFamily="18" charset="0"/>
            </a:rPr>
            <a:t>Step 2: Calculate the relative probability</a:t>
          </a:r>
        </a:p>
        <a:p>
          <a:endParaRPr lang="en-US" sz="2000" baseline="0">
            <a:latin typeface="Lucida Bright" panose="02040602050505020304" pitchFamily="18" charset="0"/>
          </a:endParaRPr>
        </a:p>
        <a:p>
          <a:r>
            <a:rPr lang="en-US" sz="2000" baseline="0">
              <a:latin typeface="Lucida Bright" panose="02040602050505020304" pitchFamily="18" charset="0"/>
            </a:rPr>
            <a:t>Step 3: Calculate the Cumulative probability</a:t>
          </a:r>
        </a:p>
        <a:p>
          <a:endParaRPr lang="en-US" sz="2000" baseline="0">
            <a:latin typeface="Lucida Bright" panose="02040602050505020304" pitchFamily="18" charset="0"/>
          </a:endParaRPr>
        </a:p>
        <a:p>
          <a:r>
            <a:rPr lang="en-US" sz="2000" baseline="0">
              <a:latin typeface="Lucida Bright" panose="02040602050505020304" pitchFamily="18" charset="0"/>
            </a:rPr>
            <a:t>Step 4: Set up the Random Number (RN) interval</a:t>
          </a:r>
        </a:p>
        <a:p>
          <a:endParaRPr lang="en-US" sz="2000" baseline="0">
            <a:latin typeface="Lucida Bright" panose="02040602050505020304" pitchFamily="18" charset="0"/>
          </a:endParaRPr>
        </a:p>
        <a:p>
          <a:r>
            <a:rPr lang="en-US" sz="2000" baseline="0">
              <a:latin typeface="Lucida Bright" panose="02040602050505020304" pitchFamily="18" charset="0"/>
            </a:rPr>
            <a:t>Step 5: Match the RN to a RN Interval</a:t>
          </a:r>
        </a:p>
        <a:p>
          <a:endParaRPr lang="en-US" sz="2000" baseline="0">
            <a:latin typeface="Lucida Bright" panose="02040602050505020304" pitchFamily="18" charset="0"/>
          </a:endParaRPr>
        </a:p>
        <a:p>
          <a:r>
            <a:rPr lang="en-US" sz="2000" baseline="0">
              <a:latin typeface="Lucida Bright" panose="02040602050505020304" pitchFamily="18" charset="0"/>
            </a:rPr>
            <a:t>Step 6: Find the # of projected breakdowns based</a:t>
          </a:r>
        </a:p>
        <a:p>
          <a:r>
            <a:rPr lang="en-US" sz="2000" baseline="0">
              <a:latin typeface="Lucida Bright" panose="02040602050505020304" pitchFamily="18" charset="0"/>
            </a:rPr>
            <a:t>           on the historical record.</a:t>
          </a:r>
        </a:p>
        <a:p>
          <a:endParaRPr lang="en-US" sz="2000" baseline="0">
            <a:latin typeface="Lucida Bright" panose="02040602050505020304" pitchFamily="18" charset="0"/>
          </a:endParaRPr>
        </a:p>
        <a:p>
          <a:r>
            <a:rPr lang="en-US" sz="2000" baseline="0">
              <a:latin typeface="Lucida Bright" panose="02040602050505020304" pitchFamily="18" charset="0"/>
            </a:rPr>
            <a:t>Step 7: Calculate the average number of breakdowns.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2</xdr:col>
      <xdr:colOff>1434465</xdr:colOff>
      <xdr:row>2</xdr:row>
      <xdr:rowOff>119743</xdr:rowOff>
    </xdr:from>
    <xdr:to>
      <xdr:col>7</xdr:col>
      <xdr:colOff>603249</xdr:colOff>
      <xdr:row>7</xdr:row>
      <xdr:rowOff>5443</xdr:rowOff>
    </xdr:to>
    <xdr:sp macro="" textlink="">
      <xdr:nvSpPr>
        <xdr:cNvPr id="2" name="Rounded Rectangle 1">
          <a:extLst>
            <a:ext uri="{FF2B5EF4-FFF2-40B4-BE49-F238E27FC236}">
              <a16:creationId xmlns:a16="http://schemas.microsoft.com/office/drawing/2014/main" id="{00000000-0008-0000-2000-000002000000}"/>
            </a:ext>
          </a:extLst>
        </xdr:cNvPr>
        <xdr:cNvSpPr/>
      </xdr:nvSpPr>
      <xdr:spPr>
        <a:xfrm>
          <a:off x="2752090" y="500743"/>
          <a:ext cx="6360159"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Simulation Problem </a:t>
          </a:r>
          <a:r>
            <a:rPr lang="en-US" sz="3200" b="1">
              <a:solidFill>
                <a:srgbClr val="C00000"/>
              </a:solidFill>
              <a:latin typeface="Lucida Bright" panose="02040602050505020304" pitchFamily="18" charset="0"/>
            </a:rPr>
            <a:t>1</a:t>
          </a:r>
          <a:r>
            <a:rPr lang="en-US" sz="3200" b="1">
              <a:solidFill>
                <a:schemeClr val="accent4">
                  <a:lumMod val="50000"/>
                </a:schemeClr>
              </a:solidFill>
              <a:latin typeface="Lucida Bright" panose="02040602050505020304" pitchFamily="18" charset="0"/>
            </a:rPr>
            <a:t>  </a:t>
          </a:r>
        </a:p>
      </xdr:txBody>
    </xdr:sp>
    <xdr:clientData/>
  </xdr:twoCellAnchor>
  <xdr:twoCellAnchor>
    <xdr:from>
      <xdr:col>0</xdr:col>
      <xdr:colOff>285750</xdr:colOff>
      <xdr:row>11</xdr:row>
      <xdr:rowOff>52796</xdr:rowOff>
    </xdr:from>
    <xdr:to>
      <xdr:col>8</xdr:col>
      <xdr:colOff>317500</xdr:colOff>
      <xdr:row>17</xdr:row>
      <xdr:rowOff>120650</xdr:rowOff>
    </xdr:to>
    <xdr:sp macro="" textlink="">
      <xdr:nvSpPr>
        <xdr:cNvPr id="3" name="TextBox 2">
          <a:extLst>
            <a:ext uri="{FF2B5EF4-FFF2-40B4-BE49-F238E27FC236}">
              <a16:creationId xmlns:a16="http://schemas.microsoft.com/office/drawing/2014/main" id="{00000000-0008-0000-2000-000003000000}"/>
            </a:ext>
          </a:extLst>
        </xdr:cNvPr>
        <xdr:cNvSpPr txBox="1"/>
      </xdr:nvSpPr>
      <xdr:spPr>
        <a:xfrm>
          <a:off x="2730500" y="2148296"/>
          <a:ext cx="9588500" cy="12108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Lucida Bright" panose="02040602050505020304" pitchFamily="18" charset="0"/>
            </a:rPr>
            <a:t>Anderson 266</a:t>
          </a:r>
        </a:p>
        <a:p>
          <a:r>
            <a:rPr lang="en-US" sz="1800" baseline="0">
              <a:solidFill>
                <a:schemeClr val="tx1"/>
              </a:solidFill>
              <a:latin typeface="Lucida Bright" panose="02040602050505020304" pitchFamily="18" charset="0"/>
            </a:rPr>
            <a:t>Calculate the expected number of breakdowns over the 10 week simulated period and the average number of breakdowns per week during that period:</a:t>
          </a:r>
        </a:p>
      </xdr:txBody>
    </xdr:sp>
    <xdr:clientData/>
  </xdr:twoCellAnchor>
  <xdr:twoCellAnchor>
    <xdr:from>
      <xdr:col>0</xdr:col>
      <xdr:colOff>481604</xdr:colOff>
      <xdr:row>2</xdr:row>
      <xdr:rowOff>2359</xdr:rowOff>
    </xdr:from>
    <xdr:to>
      <xdr:col>2</xdr:col>
      <xdr:colOff>342629</xdr:colOff>
      <xdr:row>7</xdr:row>
      <xdr:rowOff>105230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000-000004000000}"/>
            </a:ext>
          </a:extLst>
        </xdr:cNvPr>
        <xdr:cNvSpPr/>
      </xdr:nvSpPr>
      <xdr:spPr>
        <a:xfrm>
          <a:off x="481604" y="38335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8</xdr:col>
      <xdr:colOff>492125</xdr:colOff>
      <xdr:row>6</xdr:row>
      <xdr:rowOff>127000</xdr:rowOff>
    </xdr:from>
    <xdr:to>
      <xdr:col>8</xdr:col>
      <xdr:colOff>492125</xdr:colOff>
      <xdr:row>54</xdr:row>
      <xdr:rowOff>16510</xdr:rowOff>
    </xdr:to>
    <xdr:cxnSp macro="">
      <xdr:nvCxnSpPr>
        <xdr:cNvPr id="6" name="Straight Connector 5">
          <a:extLst>
            <a:ext uri="{FF2B5EF4-FFF2-40B4-BE49-F238E27FC236}">
              <a16:creationId xmlns:a16="http://schemas.microsoft.com/office/drawing/2014/main" id="{00000000-0008-0000-2000-000006000000}"/>
            </a:ext>
          </a:extLst>
        </xdr:cNvPr>
        <xdr:cNvCxnSpPr/>
      </xdr:nvCxnSpPr>
      <xdr:spPr>
        <a:xfrm>
          <a:off x="10048875" y="1270000"/>
          <a:ext cx="0" cy="1143063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222250</xdr:colOff>
      <xdr:row>7</xdr:row>
      <xdr:rowOff>63500</xdr:rowOff>
    </xdr:from>
    <xdr:to>
      <xdr:col>12</xdr:col>
      <xdr:colOff>63501</xdr:colOff>
      <xdr:row>12</xdr:row>
      <xdr:rowOff>25400</xdr:rowOff>
    </xdr:to>
    <xdr:sp macro="" textlink="">
      <xdr:nvSpPr>
        <xdr:cNvPr id="10" name="Rectangle: Rounded Corners 9">
          <a:hlinkClick xmlns:r="http://schemas.openxmlformats.org/officeDocument/2006/relationships" r:id="rId2"/>
          <a:extLst>
            <a:ext uri="{FF2B5EF4-FFF2-40B4-BE49-F238E27FC236}">
              <a16:creationId xmlns:a16="http://schemas.microsoft.com/office/drawing/2014/main" id="{00000000-0008-0000-2000-00000A000000}"/>
            </a:ext>
          </a:extLst>
        </xdr:cNvPr>
        <xdr:cNvSpPr/>
      </xdr:nvSpPr>
      <xdr:spPr>
        <a:xfrm>
          <a:off x="10890250" y="1397000"/>
          <a:ext cx="1603376"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3</xdr:col>
      <xdr:colOff>269875</xdr:colOff>
      <xdr:row>33</xdr:row>
      <xdr:rowOff>15875</xdr:rowOff>
    </xdr:from>
    <xdr:to>
      <xdr:col>3</xdr:col>
      <xdr:colOff>698500</xdr:colOff>
      <xdr:row>42</xdr:row>
      <xdr:rowOff>301625</xdr:rowOff>
    </xdr:to>
    <xdr:sp macro="" textlink="">
      <xdr:nvSpPr>
        <xdr:cNvPr id="5" name="Right Brace 4">
          <a:extLst>
            <a:ext uri="{FF2B5EF4-FFF2-40B4-BE49-F238E27FC236}">
              <a16:creationId xmlns:a16="http://schemas.microsoft.com/office/drawing/2014/main" id="{00000000-0008-0000-2000-000005000000}"/>
            </a:ext>
          </a:extLst>
        </xdr:cNvPr>
        <xdr:cNvSpPr/>
      </xdr:nvSpPr>
      <xdr:spPr>
        <a:xfrm>
          <a:off x="3333750" y="9175750"/>
          <a:ext cx="428625" cy="3667125"/>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841375</xdr:colOff>
      <xdr:row>36</xdr:row>
      <xdr:rowOff>317500</xdr:rowOff>
    </xdr:from>
    <xdr:to>
      <xdr:col>5</xdr:col>
      <xdr:colOff>936625</xdr:colOff>
      <xdr:row>38</xdr:row>
      <xdr:rowOff>269875</xdr:rowOff>
    </xdr:to>
    <xdr:sp macro="" textlink="">
      <xdr:nvSpPr>
        <xdr:cNvPr id="7" name="TextBox 6">
          <a:extLst>
            <a:ext uri="{FF2B5EF4-FFF2-40B4-BE49-F238E27FC236}">
              <a16:creationId xmlns:a16="http://schemas.microsoft.com/office/drawing/2014/main" id="{00000000-0008-0000-2000-000007000000}"/>
            </a:ext>
          </a:extLst>
        </xdr:cNvPr>
        <xdr:cNvSpPr txBox="1"/>
      </xdr:nvSpPr>
      <xdr:spPr>
        <a:xfrm>
          <a:off x="3905250" y="10572750"/>
          <a:ext cx="322262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latin typeface="Lucida Bright" panose="02040602050505020304" pitchFamily="18" charset="0"/>
            </a:rPr>
            <a:t>Use</a:t>
          </a:r>
          <a:r>
            <a:rPr lang="en-US" sz="2000" baseline="0">
              <a:latin typeface="Lucida Bright" panose="02040602050505020304" pitchFamily="18" charset="0"/>
            </a:rPr>
            <a:t> these Random Numbers</a:t>
          </a:r>
          <a:endParaRPr lang="en-US" sz="2000">
            <a:latin typeface="Lucida Bright" panose="02040602050505020304" pitchFamily="18"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118111</xdr:colOff>
      <xdr:row>1</xdr:row>
      <xdr:rowOff>134982</xdr:rowOff>
    </xdr:from>
    <xdr:to>
      <xdr:col>12</xdr:col>
      <xdr:colOff>317500</xdr:colOff>
      <xdr:row>7</xdr:row>
      <xdr:rowOff>60959</xdr:rowOff>
    </xdr:to>
    <xdr:sp macro="" textlink="">
      <xdr:nvSpPr>
        <xdr:cNvPr id="2" name="Rounded Rectangle 1">
          <a:extLst>
            <a:ext uri="{FF2B5EF4-FFF2-40B4-BE49-F238E27FC236}">
              <a16:creationId xmlns:a16="http://schemas.microsoft.com/office/drawing/2014/main" id="{00000000-0008-0000-2100-000002000000}"/>
            </a:ext>
          </a:extLst>
        </xdr:cNvPr>
        <xdr:cNvSpPr/>
      </xdr:nvSpPr>
      <xdr:spPr>
        <a:xfrm>
          <a:off x="4261486" y="325482"/>
          <a:ext cx="6485889" cy="106897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FF0000"/>
              </a:solidFill>
              <a:latin typeface="Lucida Bright" panose="02040602050505020304" pitchFamily="18" charset="0"/>
            </a:rPr>
            <a:t>Check</a:t>
          </a:r>
          <a:r>
            <a:rPr lang="en-US" sz="3200" b="0" baseline="0">
              <a:solidFill>
                <a:schemeClr val="accent4">
                  <a:lumMod val="50000"/>
                </a:schemeClr>
              </a:solidFill>
              <a:latin typeface="Lucida Bright" panose="02040602050505020304" pitchFamily="18" charset="0"/>
            </a:rPr>
            <a:t> Regression</a:t>
          </a:r>
          <a:r>
            <a:rPr lang="en-US" sz="3200" b="0">
              <a:solidFill>
                <a:schemeClr val="accent4">
                  <a:lumMod val="50000"/>
                </a:schemeClr>
              </a:solidFill>
              <a:latin typeface="Lucida Bright" panose="02040602050505020304" pitchFamily="18" charset="0"/>
            </a:rPr>
            <a:t> Problem </a:t>
          </a:r>
          <a:r>
            <a:rPr lang="en-US" sz="3200" b="1">
              <a:solidFill>
                <a:srgbClr val="FF0000"/>
              </a:solidFill>
              <a:latin typeface="Lucida Bright" panose="02040602050505020304" pitchFamily="18" charset="0"/>
            </a:rPr>
            <a:t>2</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314506</xdr:colOff>
      <xdr:row>10</xdr:row>
      <xdr:rowOff>112850</xdr:rowOff>
    </xdr:from>
    <xdr:to>
      <xdr:col>12</xdr:col>
      <xdr:colOff>37465</xdr:colOff>
      <xdr:row>19</xdr:row>
      <xdr:rowOff>142876</xdr:rowOff>
    </xdr:to>
    <xdr:sp macro="" textlink="">
      <xdr:nvSpPr>
        <xdr:cNvPr id="3" name="TextBox 2">
          <a:extLst>
            <a:ext uri="{FF2B5EF4-FFF2-40B4-BE49-F238E27FC236}">
              <a16:creationId xmlns:a16="http://schemas.microsoft.com/office/drawing/2014/main" id="{00000000-0008-0000-2100-000003000000}"/>
            </a:ext>
          </a:extLst>
        </xdr:cNvPr>
        <xdr:cNvSpPr txBox="1"/>
      </xdr:nvSpPr>
      <xdr:spPr>
        <a:xfrm>
          <a:off x="917756" y="2017850"/>
          <a:ext cx="9549584" cy="174452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1" baseline="0">
              <a:solidFill>
                <a:schemeClr val="bg1"/>
              </a:solidFill>
            </a:rPr>
            <a:t>Anderson 4e 568</a:t>
          </a:r>
        </a:p>
        <a:p>
          <a:r>
            <a:rPr lang="en-US" sz="2000" b="1" baseline="0">
              <a:solidFill>
                <a:schemeClr val="tx1"/>
              </a:solidFill>
              <a:latin typeface="Lucida Bright" panose="02040602050505020304" pitchFamily="18" charset="0"/>
            </a:rPr>
            <a:t>Multiple regression:</a:t>
          </a:r>
        </a:p>
        <a:p>
          <a:endParaRPr lang="en-US" sz="2000" b="1" baseline="0">
            <a:solidFill>
              <a:schemeClr val="tx1"/>
            </a:solidFill>
            <a:latin typeface="Lucida Bright" panose="02040602050505020304" pitchFamily="18" charset="0"/>
          </a:endParaRPr>
        </a:p>
        <a:p>
          <a:r>
            <a:rPr lang="en-US" sz="2000" baseline="0">
              <a:latin typeface="Lucida Bright" panose="02040602050505020304" pitchFamily="18" charset="0"/>
            </a:rPr>
            <a:t>Calculate the value of a dependent variable given the following values of:</a:t>
          </a:r>
        </a:p>
        <a:p>
          <a:r>
            <a:rPr lang="en-US" sz="2000" baseline="0">
              <a:latin typeface="Lucida Bright" panose="02040602050505020304" pitchFamily="18" charset="0"/>
            </a:rPr>
            <a:t>X</a:t>
          </a:r>
          <a:r>
            <a:rPr lang="en-US" sz="1600" baseline="0">
              <a:latin typeface="Lucida Bright" panose="02040602050505020304" pitchFamily="18" charset="0"/>
            </a:rPr>
            <a:t>1 </a:t>
          </a:r>
          <a:r>
            <a:rPr lang="en-US" sz="2000" baseline="0">
              <a:latin typeface="Lucida Bright" panose="02040602050505020304" pitchFamily="18" charset="0"/>
            </a:rPr>
            <a:t>= 120,  X</a:t>
          </a:r>
          <a:r>
            <a:rPr lang="en-US" sz="1600" baseline="0">
              <a:latin typeface="Lucida Bright" panose="02040602050505020304" pitchFamily="18" charset="0"/>
            </a:rPr>
            <a:t>2</a:t>
          </a:r>
          <a:r>
            <a:rPr lang="en-US" sz="2000" baseline="0">
              <a:latin typeface="Lucida Bright" panose="02040602050505020304" pitchFamily="18" charset="0"/>
            </a:rPr>
            <a:t> = 7,  X</a:t>
          </a:r>
          <a:r>
            <a:rPr lang="en-US" sz="1600" baseline="0">
              <a:latin typeface="Lucida Bright" panose="02040602050505020304" pitchFamily="18" charset="0"/>
            </a:rPr>
            <a:t>3</a:t>
          </a:r>
          <a:r>
            <a:rPr lang="en-US" sz="2000" baseline="0">
              <a:latin typeface="Lucida Bright" panose="02040602050505020304" pitchFamily="18" charset="0"/>
            </a:rPr>
            <a:t> = 24</a:t>
          </a:r>
        </a:p>
        <a:p>
          <a:endParaRPr lang="en-US" sz="2000" baseline="0">
            <a:latin typeface="Lucida Bright" panose="02040602050505020304" pitchFamily="18" charset="0"/>
          </a:endParaRPr>
        </a:p>
      </xdr:txBody>
    </xdr:sp>
    <xdr:clientData/>
  </xdr:twoCellAnchor>
  <xdr:twoCellAnchor>
    <xdr:from>
      <xdr:col>2</xdr:col>
      <xdr:colOff>200299</xdr:colOff>
      <xdr:row>1</xdr:row>
      <xdr:rowOff>100149</xdr:rowOff>
    </xdr:from>
    <xdr:to>
      <xdr:col>3</xdr:col>
      <xdr:colOff>365760</xdr:colOff>
      <xdr:row>7</xdr:row>
      <xdr:rowOff>137160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100-000004000000}"/>
            </a:ext>
          </a:extLst>
        </xdr:cNvPr>
        <xdr:cNvSpPr/>
      </xdr:nvSpPr>
      <xdr:spPr>
        <a:xfrm>
          <a:off x="1429024" y="290649"/>
          <a:ext cx="1394186" cy="118001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0</xdr:col>
      <xdr:colOff>540475</xdr:colOff>
      <xdr:row>36</xdr:row>
      <xdr:rowOff>155123</xdr:rowOff>
    </xdr:from>
    <xdr:to>
      <xdr:col>4</xdr:col>
      <xdr:colOff>955220</xdr:colOff>
      <xdr:row>39</xdr:row>
      <xdr:rowOff>140971</xdr:rowOff>
    </xdr:to>
    <xdr:sp macro="" textlink="">
      <xdr:nvSpPr>
        <xdr:cNvPr id="5" name="Rounded Rectangle 4">
          <a:extLst>
            <a:ext uri="{FF2B5EF4-FFF2-40B4-BE49-F238E27FC236}">
              <a16:creationId xmlns:a16="http://schemas.microsoft.com/office/drawing/2014/main" id="{00000000-0008-0000-2100-000005000000}"/>
            </a:ext>
          </a:extLst>
        </xdr:cNvPr>
        <xdr:cNvSpPr/>
      </xdr:nvSpPr>
      <xdr:spPr>
        <a:xfrm>
          <a:off x="540475" y="8079923"/>
          <a:ext cx="3586570" cy="738323"/>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twoCellAnchor>
    <xdr:from>
      <xdr:col>12</xdr:col>
      <xdr:colOff>762000</xdr:colOff>
      <xdr:row>10</xdr:row>
      <xdr:rowOff>121920</xdr:rowOff>
    </xdr:from>
    <xdr:to>
      <xdr:col>12</xdr:col>
      <xdr:colOff>762000</xdr:colOff>
      <xdr:row>56</xdr:row>
      <xdr:rowOff>60960</xdr:rowOff>
    </xdr:to>
    <xdr:cxnSp macro="">
      <xdr:nvCxnSpPr>
        <xdr:cNvPr id="6" name="Straight Connector 5">
          <a:extLst>
            <a:ext uri="{FF2B5EF4-FFF2-40B4-BE49-F238E27FC236}">
              <a16:creationId xmlns:a16="http://schemas.microsoft.com/office/drawing/2014/main" id="{00000000-0008-0000-2100-000006000000}"/>
            </a:ext>
          </a:extLst>
        </xdr:cNvPr>
        <xdr:cNvCxnSpPr/>
      </xdr:nvCxnSpPr>
      <xdr:spPr>
        <a:xfrm flipH="1">
          <a:off x="11191875" y="2026920"/>
          <a:ext cx="0" cy="110928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594360</xdr:colOff>
      <xdr:row>41</xdr:row>
      <xdr:rowOff>20320</xdr:rowOff>
    </xdr:from>
    <xdr:to>
      <xdr:col>11</xdr:col>
      <xdr:colOff>972820</xdr:colOff>
      <xdr:row>43</xdr:row>
      <xdr:rowOff>160019</xdr:rowOff>
    </xdr:to>
    <xdr:sp macro="" textlink="">
      <xdr:nvSpPr>
        <xdr:cNvPr id="7" name="TextBox 6">
          <a:extLst>
            <a:ext uri="{FF2B5EF4-FFF2-40B4-BE49-F238E27FC236}">
              <a16:creationId xmlns:a16="http://schemas.microsoft.com/office/drawing/2014/main" id="{00000000-0008-0000-2100-000007000000}"/>
            </a:ext>
          </a:extLst>
        </xdr:cNvPr>
        <xdr:cNvSpPr txBox="1"/>
      </xdr:nvSpPr>
      <xdr:spPr>
        <a:xfrm>
          <a:off x="594360" y="9269095"/>
          <a:ext cx="9760585" cy="711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800">
              <a:latin typeface="Lucida Bright" panose="02040602050505020304" pitchFamily="18" charset="0"/>
            </a:rPr>
            <a:t>y = -0.10335 - 0.00688*</a:t>
          </a:r>
          <a:r>
            <a:rPr lang="en-US" sz="2800">
              <a:solidFill>
                <a:srgbClr val="C00000"/>
              </a:solidFill>
              <a:latin typeface="Lucida Bright" panose="02040602050505020304" pitchFamily="18" charset="0"/>
            </a:rPr>
            <a:t>X</a:t>
          </a:r>
          <a:r>
            <a:rPr lang="en-US" sz="1800">
              <a:solidFill>
                <a:srgbClr val="C00000"/>
              </a:solidFill>
              <a:latin typeface="Lucida Bright" panose="02040602050505020304" pitchFamily="18" charset="0"/>
            </a:rPr>
            <a:t>1</a:t>
          </a:r>
          <a:r>
            <a:rPr lang="en-US" sz="2800" baseline="0">
              <a:latin typeface="Lucida Bright" panose="02040602050505020304" pitchFamily="18" charset="0"/>
            </a:rPr>
            <a:t> </a:t>
          </a:r>
          <a:r>
            <a:rPr lang="en-US" sz="2800">
              <a:latin typeface="Lucida Bright" panose="02040602050505020304" pitchFamily="18" charset="0"/>
            </a:rPr>
            <a:t>+ 0.05667*</a:t>
          </a:r>
          <a:r>
            <a:rPr lang="en-US" sz="2800">
              <a:solidFill>
                <a:srgbClr val="C00000"/>
              </a:solidFill>
              <a:latin typeface="Lucida Bright" panose="02040602050505020304" pitchFamily="18" charset="0"/>
            </a:rPr>
            <a:t>X</a:t>
          </a:r>
          <a:r>
            <a:rPr lang="en-US" sz="2000">
              <a:solidFill>
                <a:srgbClr val="C00000"/>
              </a:solidFill>
              <a:latin typeface="Lucida Bright" panose="02040602050505020304" pitchFamily="18" charset="0"/>
            </a:rPr>
            <a:t>2</a:t>
          </a:r>
          <a:r>
            <a:rPr lang="en-US" sz="2800">
              <a:latin typeface="Lucida Bright" panose="02040602050505020304" pitchFamily="18" charset="0"/>
            </a:rPr>
            <a:t> + 0.87459*</a:t>
          </a:r>
          <a:r>
            <a:rPr lang="en-US" sz="2800">
              <a:solidFill>
                <a:srgbClr val="C00000"/>
              </a:solidFill>
              <a:latin typeface="Lucida Bright" panose="02040602050505020304" pitchFamily="18" charset="0"/>
            </a:rPr>
            <a:t>X</a:t>
          </a:r>
          <a:r>
            <a:rPr lang="en-US" sz="1800">
              <a:solidFill>
                <a:srgbClr val="C00000"/>
              </a:solidFill>
              <a:latin typeface="Lucida Bright" panose="02040602050505020304" pitchFamily="18" charset="0"/>
            </a:rPr>
            <a:t>3</a:t>
          </a:r>
          <a:r>
            <a:rPr lang="en-US" sz="2800">
              <a:latin typeface="Lucida Bright" panose="02040602050505020304" pitchFamily="18" charset="0"/>
            </a:rPr>
            <a:t> </a:t>
          </a:r>
        </a:p>
      </xdr:txBody>
    </xdr:sp>
    <xdr:clientData/>
  </xdr:twoCellAnchor>
  <xdr:twoCellAnchor>
    <xdr:from>
      <xdr:col>4</xdr:col>
      <xdr:colOff>869950</xdr:colOff>
      <xdr:row>49</xdr:row>
      <xdr:rowOff>7620</xdr:rowOff>
    </xdr:from>
    <xdr:to>
      <xdr:col>7</xdr:col>
      <xdr:colOff>681990</xdr:colOff>
      <xdr:row>50</xdr:row>
      <xdr:rowOff>311023</xdr:rowOff>
    </xdr:to>
    <xdr:sp macro="" textlink="">
      <xdr:nvSpPr>
        <xdr:cNvPr id="8" name="Rounded Rectangular Callout 8">
          <a:extLst>
            <a:ext uri="{FF2B5EF4-FFF2-40B4-BE49-F238E27FC236}">
              <a16:creationId xmlns:a16="http://schemas.microsoft.com/office/drawing/2014/main" id="{00000000-0008-0000-2100-000008000000}"/>
            </a:ext>
          </a:extLst>
        </xdr:cNvPr>
        <xdr:cNvSpPr/>
      </xdr:nvSpPr>
      <xdr:spPr>
        <a:xfrm>
          <a:off x="4029075" y="11358245"/>
          <a:ext cx="2796540" cy="493903"/>
        </a:xfrm>
        <a:prstGeom prst="wedgeRoundRectCallout">
          <a:avLst>
            <a:gd name="adj1" fmla="val -81240"/>
            <a:gd name="adj2" fmla="val 276"/>
            <a:gd name="adj3" fmla="val 16667"/>
          </a:avLst>
        </a:prstGeom>
        <a:solidFill>
          <a:sysClr val="window" lastClr="FFFFFF"/>
        </a:solidFill>
        <a:ln w="25400" cap="flat" cmpd="sng" algn="ctr">
          <a:solidFill>
            <a:srgbClr val="1F497D">
              <a:lumMod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800" b="0" i="0" u="none" strike="noStrike" kern="0" cap="none" spc="0" normalizeH="0" baseline="0" noProof="0">
              <a:ln>
                <a:noFill/>
              </a:ln>
              <a:solidFill>
                <a:srgbClr val="4F81BD">
                  <a:lumMod val="50000"/>
                </a:srgbClr>
              </a:solidFill>
              <a:effectLst/>
              <a:uLnTx/>
              <a:uFillTx/>
              <a:latin typeface="Lucida Bright" panose="02040602050505020304" pitchFamily="18" charset="0"/>
              <a:ea typeface="+mn-ea"/>
              <a:cs typeface="+mn-cs"/>
            </a:rPr>
            <a:t>Answer</a:t>
          </a:r>
        </a:p>
      </xdr:txBody>
    </xdr:sp>
    <xdr:clientData/>
  </xdr:twoCellAnchor>
  <xdr:twoCellAnchor>
    <xdr:from>
      <xdr:col>14</xdr:col>
      <xdr:colOff>31750</xdr:colOff>
      <xdr:row>11</xdr:row>
      <xdr:rowOff>127000</xdr:rowOff>
    </xdr:from>
    <xdr:to>
      <xdr:col>20</xdr:col>
      <xdr:colOff>158750</xdr:colOff>
      <xdr:row>16</xdr:row>
      <xdr:rowOff>15875</xdr:rowOff>
    </xdr:to>
    <xdr:sp macro="" textlink="">
      <xdr:nvSpPr>
        <xdr:cNvPr id="9" name="TextBox 8">
          <a:extLst>
            <a:ext uri="{FF2B5EF4-FFF2-40B4-BE49-F238E27FC236}">
              <a16:creationId xmlns:a16="http://schemas.microsoft.com/office/drawing/2014/main" id="{00000000-0008-0000-2100-000009000000}"/>
            </a:ext>
          </a:extLst>
        </xdr:cNvPr>
        <xdr:cNvSpPr txBox="1"/>
      </xdr:nvSpPr>
      <xdr:spPr>
        <a:xfrm>
          <a:off x="11874500" y="2222500"/>
          <a:ext cx="6048375" cy="84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Path: Data - Data</a:t>
          </a:r>
          <a:r>
            <a:rPr lang="en-US" sz="2000" baseline="0">
              <a:latin typeface="Lucida Bright" panose="02040602050505020304" pitchFamily="18" charset="0"/>
            </a:rPr>
            <a:t> Analysis - Regression</a:t>
          </a:r>
          <a:endParaRPr lang="en-US" sz="2000">
            <a:latin typeface="Lucida Bright" panose="02040602050505020304" pitchFamily="18" charset="0"/>
          </a:endParaRPr>
        </a:p>
      </xdr:txBody>
    </xdr:sp>
    <xdr:clientData/>
  </xdr:twoCellAnchor>
  <xdr:twoCellAnchor>
    <xdr:from>
      <xdr:col>1</xdr:col>
      <xdr:colOff>635</xdr:colOff>
      <xdr:row>44</xdr:row>
      <xdr:rowOff>77470</xdr:rowOff>
    </xdr:from>
    <xdr:to>
      <xdr:col>11</xdr:col>
      <xdr:colOff>982345</xdr:colOff>
      <xdr:row>46</xdr:row>
      <xdr:rowOff>344169</xdr:rowOff>
    </xdr:to>
    <xdr:sp macro="" textlink="">
      <xdr:nvSpPr>
        <xdr:cNvPr id="10" name="TextBox 9">
          <a:extLst>
            <a:ext uri="{FF2B5EF4-FFF2-40B4-BE49-F238E27FC236}">
              <a16:creationId xmlns:a16="http://schemas.microsoft.com/office/drawing/2014/main" id="{00000000-0008-0000-2100-00000A000000}"/>
            </a:ext>
          </a:extLst>
        </xdr:cNvPr>
        <xdr:cNvSpPr txBox="1"/>
      </xdr:nvSpPr>
      <xdr:spPr>
        <a:xfrm>
          <a:off x="603885" y="10205720"/>
          <a:ext cx="9760585" cy="711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2800">
              <a:latin typeface="Lucida Bright" panose="02040602050505020304" pitchFamily="18" charset="0"/>
            </a:rPr>
            <a:t>y = -0.10335 - 0.00688*</a:t>
          </a:r>
          <a:r>
            <a:rPr lang="en-US" sz="2800">
              <a:solidFill>
                <a:srgbClr val="C00000"/>
              </a:solidFill>
              <a:latin typeface="Lucida Bright" panose="02040602050505020304" pitchFamily="18" charset="0"/>
            </a:rPr>
            <a:t>120</a:t>
          </a:r>
          <a:r>
            <a:rPr lang="en-US" sz="2800" baseline="0">
              <a:latin typeface="Lucida Bright" panose="02040602050505020304" pitchFamily="18" charset="0"/>
            </a:rPr>
            <a:t> </a:t>
          </a:r>
          <a:r>
            <a:rPr lang="en-US" sz="2800">
              <a:latin typeface="Lucida Bright" panose="02040602050505020304" pitchFamily="18" charset="0"/>
            </a:rPr>
            <a:t>+ 0.05667*</a:t>
          </a:r>
          <a:r>
            <a:rPr lang="en-US" sz="2800">
              <a:solidFill>
                <a:srgbClr val="C00000"/>
              </a:solidFill>
              <a:latin typeface="Lucida Bright" panose="02040602050505020304" pitchFamily="18" charset="0"/>
            </a:rPr>
            <a:t>7</a:t>
          </a:r>
          <a:r>
            <a:rPr lang="en-US" sz="2800">
              <a:latin typeface="Lucida Bright" panose="02040602050505020304" pitchFamily="18" charset="0"/>
            </a:rPr>
            <a:t> + 0.87459*</a:t>
          </a:r>
          <a:r>
            <a:rPr lang="en-US" sz="2800">
              <a:solidFill>
                <a:srgbClr val="C00000"/>
              </a:solidFill>
              <a:latin typeface="Lucida Bright" panose="02040602050505020304" pitchFamily="18" charset="0"/>
            </a:rPr>
            <a:t>24</a:t>
          </a:r>
          <a:r>
            <a:rPr lang="en-US" sz="2800">
              <a:latin typeface="Lucida Bright" panose="02040602050505020304" pitchFamily="18" charset="0"/>
            </a:rPr>
            <a:t> </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118111</xdr:colOff>
      <xdr:row>1</xdr:row>
      <xdr:rowOff>134982</xdr:rowOff>
    </xdr:from>
    <xdr:to>
      <xdr:col>12</xdr:col>
      <xdr:colOff>0</xdr:colOff>
      <xdr:row>7</xdr:row>
      <xdr:rowOff>60959</xdr:rowOff>
    </xdr:to>
    <xdr:sp macro="" textlink="">
      <xdr:nvSpPr>
        <xdr:cNvPr id="2" name="Rounded Rectangle 1">
          <a:extLst>
            <a:ext uri="{FF2B5EF4-FFF2-40B4-BE49-F238E27FC236}">
              <a16:creationId xmlns:a16="http://schemas.microsoft.com/office/drawing/2014/main" id="{00000000-0008-0000-2200-000002000000}"/>
            </a:ext>
          </a:extLst>
        </xdr:cNvPr>
        <xdr:cNvSpPr/>
      </xdr:nvSpPr>
      <xdr:spPr>
        <a:xfrm>
          <a:off x="4385311" y="317862"/>
          <a:ext cx="6511289" cy="102325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Regression Problem </a:t>
          </a:r>
          <a:r>
            <a:rPr lang="en-US" sz="3200" b="1">
              <a:solidFill>
                <a:srgbClr val="FF0000"/>
              </a:solidFill>
              <a:latin typeface="Lucida Bright" panose="02040602050505020304" pitchFamily="18" charset="0"/>
            </a:rPr>
            <a:t>2</a:t>
          </a:r>
          <a:r>
            <a:rPr lang="en-US" sz="3200" b="0">
              <a:solidFill>
                <a:schemeClr val="accent2">
                  <a:lumMod val="50000"/>
                </a:schemeClr>
              </a:solidFill>
              <a:latin typeface="Lucida Bright" panose="02040602050505020304" pitchFamily="18" charset="0"/>
            </a:rPr>
            <a:t> </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282756</xdr:colOff>
      <xdr:row>10</xdr:row>
      <xdr:rowOff>17599</xdr:rowOff>
    </xdr:from>
    <xdr:to>
      <xdr:col>12</xdr:col>
      <xdr:colOff>5715</xdr:colOff>
      <xdr:row>20</xdr:row>
      <xdr:rowOff>95250</xdr:rowOff>
    </xdr:to>
    <xdr:sp macro="" textlink="">
      <xdr:nvSpPr>
        <xdr:cNvPr id="3" name="TextBox 2">
          <a:extLst>
            <a:ext uri="{FF2B5EF4-FFF2-40B4-BE49-F238E27FC236}">
              <a16:creationId xmlns:a16="http://schemas.microsoft.com/office/drawing/2014/main" id="{00000000-0008-0000-2200-000003000000}"/>
            </a:ext>
          </a:extLst>
        </xdr:cNvPr>
        <xdr:cNvSpPr txBox="1"/>
      </xdr:nvSpPr>
      <xdr:spPr>
        <a:xfrm>
          <a:off x="886006" y="1922599"/>
          <a:ext cx="9549584" cy="198265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1" baseline="0">
              <a:solidFill>
                <a:schemeClr val="bg1"/>
              </a:solidFill>
            </a:rPr>
            <a:t>Anderson 4e 568</a:t>
          </a:r>
        </a:p>
        <a:p>
          <a:r>
            <a:rPr lang="en-US" sz="2000" b="1" baseline="0">
              <a:solidFill>
                <a:schemeClr val="tx1"/>
              </a:solidFill>
              <a:latin typeface="Lucida Bright" panose="02040602050505020304" pitchFamily="18" charset="0"/>
            </a:rPr>
            <a:t>Multiple regression:</a:t>
          </a:r>
        </a:p>
        <a:p>
          <a:endParaRPr lang="en-US" sz="2000" b="1" baseline="0">
            <a:solidFill>
              <a:schemeClr val="tx1"/>
            </a:solidFill>
            <a:latin typeface="Lucida Bright" panose="02040602050505020304" pitchFamily="18" charset="0"/>
          </a:endParaRPr>
        </a:p>
        <a:p>
          <a:r>
            <a:rPr lang="en-US" sz="2000" baseline="0">
              <a:latin typeface="Lucida Bright" panose="02040602050505020304" pitchFamily="18" charset="0"/>
            </a:rPr>
            <a:t>Calculate the value of a dependent variable given the following values of:</a:t>
          </a:r>
        </a:p>
        <a:p>
          <a:r>
            <a:rPr lang="en-US" sz="2000" baseline="0">
              <a:latin typeface="Lucida Bright" panose="02040602050505020304" pitchFamily="18" charset="0"/>
            </a:rPr>
            <a:t>X</a:t>
          </a:r>
          <a:r>
            <a:rPr lang="en-US" sz="1600" baseline="0">
              <a:latin typeface="Lucida Bright" panose="02040602050505020304" pitchFamily="18" charset="0"/>
            </a:rPr>
            <a:t>1 </a:t>
          </a:r>
          <a:r>
            <a:rPr lang="en-US" sz="2000" baseline="0">
              <a:latin typeface="Lucida Bright" panose="02040602050505020304" pitchFamily="18" charset="0"/>
            </a:rPr>
            <a:t>= 120,  X</a:t>
          </a:r>
          <a:r>
            <a:rPr lang="en-US" sz="1600" baseline="0">
              <a:latin typeface="Lucida Bright" panose="02040602050505020304" pitchFamily="18" charset="0"/>
            </a:rPr>
            <a:t>2</a:t>
          </a:r>
          <a:r>
            <a:rPr lang="en-US" sz="2000" baseline="0">
              <a:latin typeface="Lucida Bright" panose="02040602050505020304" pitchFamily="18" charset="0"/>
            </a:rPr>
            <a:t> = 7,  X</a:t>
          </a:r>
          <a:r>
            <a:rPr lang="en-US" sz="1600" baseline="0">
              <a:latin typeface="Lucida Bright" panose="02040602050505020304" pitchFamily="18" charset="0"/>
            </a:rPr>
            <a:t>3</a:t>
          </a:r>
          <a:r>
            <a:rPr lang="en-US" sz="2000" baseline="0">
              <a:latin typeface="Lucida Bright" panose="02040602050505020304" pitchFamily="18" charset="0"/>
            </a:rPr>
            <a:t> = 24</a:t>
          </a:r>
        </a:p>
        <a:p>
          <a:endParaRPr lang="en-US" sz="2000" baseline="0">
            <a:latin typeface="Lucida Bright" panose="02040602050505020304" pitchFamily="18" charset="0"/>
          </a:endParaRPr>
        </a:p>
      </xdr:txBody>
    </xdr:sp>
    <xdr:clientData/>
  </xdr:twoCellAnchor>
  <xdr:twoCellAnchor>
    <xdr:from>
      <xdr:col>2</xdr:col>
      <xdr:colOff>200299</xdr:colOff>
      <xdr:row>1</xdr:row>
      <xdr:rowOff>100149</xdr:rowOff>
    </xdr:from>
    <xdr:to>
      <xdr:col>3</xdr:col>
      <xdr:colOff>365760</xdr:colOff>
      <xdr:row>7</xdr:row>
      <xdr:rowOff>137160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200-000004000000}"/>
            </a:ext>
          </a:extLst>
        </xdr:cNvPr>
        <xdr:cNvSpPr/>
      </xdr:nvSpPr>
      <xdr:spPr>
        <a:xfrm>
          <a:off x="1465219" y="283029"/>
          <a:ext cx="1430381" cy="113429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10</xdr:row>
      <xdr:rowOff>121920</xdr:rowOff>
    </xdr:from>
    <xdr:to>
      <xdr:col>12</xdr:col>
      <xdr:colOff>762000</xdr:colOff>
      <xdr:row>58</xdr:row>
      <xdr:rowOff>60960</xdr:rowOff>
    </xdr:to>
    <xdr:cxnSp macro="">
      <xdr:nvCxnSpPr>
        <xdr:cNvPr id="6" name="Straight Connector 5">
          <a:extLst>
            <a:ext uri="{FF2B5EF4-FFF2-40B4-BE49-F238E27FC236}">
              <a16:creationId xmlns:a16="http://schemas.microsoft.com/office/drawing/2014/main" id="{00000000-0008-0000-2200-000006000000}"/>
            </a:ext>
          </a:extLst>
        </xdr:cNvPr>
        <xdr:cNvCxnSpPr/>
      </xdr:nvCxnSpPr>
      <xdr:spPr>
        <a:xfrm flipH="1">
          <a:off x="10622280" y="1402080"/>
          <a:ext cx="0" cy="867918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301624</xdr:colOff>
      <xdr:row>4</xdr:row>
      <xdr:rowOff>0</xdr:rowOff>
    </xdr:from>
    <xdr:to>
      <xdr:col>17</xdr:col>
      <xdr:colOff>31749</xdr:colOff>
      <xdr:row>8</xdr:row>
      <xdr:rowOff>152400</xdr:rowOff>
    </xdr:to>
    <xdr:sp macro="" textlink="">
      <xdr:nvSpPr>
        <xdr:cNvPr id="10" name="Rectangle: Rounded Corners 9">
          <a:hlinkClick xmlns:r="http://schemas.openxmlformats.org/officeDocument/2006/relationships" r:id="rId2"/>
          <a:extLst>
            <a:ext uri="{FF2B5EF4-FFF2-40B4-BE49-F238E27FC236}">
              <a16:creationId xmlns:a16="http://schemas.microsoft.com/office/drawing/2014/main" id="{00000000-0008-0000-2200-00000A000000}"/>
            </a:ext>
          </a:extLst>
        </xdr:cNvPr>
        <xdr:cNvSpPr/>
      </xdr:nvSpPr>
      <xdr:spPr>
        <a:xfrm>
          <a:off x="11842749" y="762000"/>
          <a:ext cx="1920875"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5</xdr:col>
      <xdr:colOff>148591</xdr:colOff>
      <xdr:row>2</xdr:row>
      <xdr:rowOff>43543</xdr:rowOff>
    </xdr:from>
    <xdr:to>
      <xdr:col>12</xdr:col>
      <xdr:colOff>60960</xdr:colOff>
      <xdr:row>6</xdr:row>
      <xdr:rowOff>119743</xdr:rowOff>
    </xdr:to>
    <xdr:sp macro="" textlink="">
      <xdr:nvSpPr>
        <xdr:cNvPr id="2" name="Rounded Rectangle 1">
          <a:extLst>
            <a:ext uri="{FF2B5EF4-FFF2-40B4-BE49-F238E27FC236}">
              <a16:creationId xmlns:a16="http://schemas.microsoft.com/office/drawing/2014/main" id="{00000000-0008-0000-2300-000002000000}"/>
            </a:ext>
          </a:extLst>
        </xdr:cNvPr>
        <xdr:cNvSpPr/>
      </xdr:nvSpPr>
      <xdr:spPr>
        <a:xfrm>
          <a:off x="3930016" y="424543"/>
          <a:ext cx="6465569"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FF0000"/>
              </a:solidFill>
              <a:latin typeface="Lucida Bright" panose="02040602050505020304" pitchFamily="18" charset="0"/>
            </a:rPr>
            <a:t>Check</a:t>
          </a:r>
          <a:r>
            <a:rPr lang="en-US" sz="3200" b="0" baseline="0">
              <a:solidFill>
                <a:srgbClr val="FF0000"/>
              </a:solidFill>
              <a:latin typeface="Lucida Bright" panose="02040602050505020304" pitchFamily="18" charset="0"/>
            </a:rPr>
            <a:t> </a:t>
          </a:r>
          <a:r>
            <a:rPr lang="en-US" sz="3200" b="0" baseline="0">
              <a:solidFill>
                <a:schemeClr val="accent4">
                  <a:lumMod val="50000"/>
                </a:schemeClr>
              </a:solidFill>
              <a:latin typeface="Lucida Bright" panose="02040602050505020304" pitchFamily="18" charset="0"/>
            </a:rPr>
            <a:t>Regression</a:t>
          </a:r>
          <a:r>
            <a:rPr lang="en-US" sz="3200" b="0">
              <a:solidFill>
                <a:schemeClr val="accent4">
                  <a:lumMod val="50000"/>
                </a:schemeClr>
              </a:solidFill>
              <a:latin typeface="Lucida Bright" panose="02040602050505020304" pitchFamily="18" charset="0"/>
            </a:rPr>
            <a:t> Problem </a:t>
          </a:r>
          <a:r>
            <a:rPr lang="en-US" sz="3200" b="1">
              <a:solidFill>
                <a:srgbClr val="FF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130628</xdr:colOff>
      <xdr:row>9</xdr:row>
      <xdr:rowOff>148046</xdr:rowOff>
    </xdr:from>
    <xdr:to>
      <xdr:col>12</xdr:col>
      <xdr:colOff>30480</xdr:colOff>
      <xdr:row>17</xdr:row>
      <xdr:rowOff>121920</xdr:rowOff>
    </xdr:to>
    <xdr:sp macro="" textlink="">
      <xdr:nvSpPr>
        <xdr:cNvPr id="3" name="TextBox 2">
          <a:extLst>
            <a:ext uri="{FF2B5EF4-FFF2-40B4-BE49-F238E27FC236}">
              <a16:creationId xmlns:a16="http://schemas.microsoft.com/office/drawing/2014/main" id="{00000000-0008-0000-2300-000003000000}"/>
            </a:ext>
          </a:extLst>
        </xdr:cNvPr>
        <xdr:cNvSpPr txBox="1"/>
      </xdr:nvSpPr>
      <xdr:spPr>
        <a:xfrm>
          <a:off x="740228" y="1862546"/>
          <a:ext cx="9624877" cy="149787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1"/>
              </a:solidFill>
              <a:latin typeface="Lucida Bright" panose="02040602050505020304" pitchFamily="18" charset="0"/>
            </a:rPr>
            <a:t>Simple Regression Analysis:</a:t>
          </a:r>
        </a:p>
        <a:p>
          <a:endParaRPr lang="en-US" sz="2000" baseline="0">
            <a:latin typeface="Lucida Bright" panose="02040602050505020304" pitchFamily="18" charset="0"/>
          </a:endParaRPr>
        </a:p>
        <a:p>
          <a:r>
            <a:rPr lang="en-US" sz="2000" baseline="0">
              <a:latin typeface="Lucida Bright" panose="02040602050505020304" pitchFamily="18" charset="0"/>
            </a:rPr>
            <a:t>Based on the following scatter chart calculate the projected level of sales in the 38th quarter.</a:t>
          </a: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300-000004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7</xdr:row>
      <xdr:rowOff>121920</xdr:rowOff>
    </xdr:from>
    <xdr:to>
      <xdr:col>12</xdr:col>
      <xdr:colOff>762000</xdr:colOff>
      <xdr:row>49</xdr:row>
      <xdr:rowOff>60960</xdr:rowOff>
    </xdr:to>
    <xdr:cxnSp macro="">
      <xdr:nvCxnSpPr>
        <xdr:cNvPr id="6" name="Straight Connector 5">
          <a:extLst>
            <a:ext uri="{FF2B5EF4-FFF2-40B4-BE49-F238E27FC236}">
              <a16:creationId xmlns:a16="http://schemas.microsoft.com/office/drawing/2014/main" id="{00000000-0008-0000-2300-000006000000}"/>
            </a:ext>
          </a:extLst>
        </xdr:cNvPr>
        <xdr:cNvCxnSpPr/>
      </xdr:nvCxnSpPr>
      <xdr:spPr>
        <a:xfrm flipH="1">
          <a:off x="11096625" y="1455420"/>
          <a:ext cx="0" cy="91497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898525</xdr:colOff>
      <xdr:row>10</xdr:row>
      <xdr:rowOff>77470</xdr:rowOff>
    </xdr:from>
    <xdr:to>
      <xdr:col>22</xdr:col>
      <xdr:colOff>304165</xdr:colOff>
      <xdr:row>16</xdr:row>
      <xdr:rowOff>153670</xdr:rowOff>
    </xdr:to>
    <xdr:sp macro="" textlink="">
      <xdr:nvSpPr>
        <xdr:cNvPr id="7" name="TextBox 6">
          <a:extLst>
            <a:ext uri="{FF2B5EF4-FFF2-40B4-BE49-F238E27FC236}">
              <a16:creationId xmlns:a16="http://schemas.microsoft.com/office/drawing/2014/main" id="{00000000-0008-0000-2300-000007000000}"/>
            </a:ext>
          </a:extLst>
        </xdr:cNvPr>
        <xdr:cNvSpPr txBox="1"/>
      </xdr:nvSpPr>
      <xdr:spPr>
        <a:xfrm>
          <a:off x="11201400" y="1982470"/>
          <a:ext cx="6517640"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a:latin typeface="Lucida Bright" panose="02040602050505020304" pitchFamily="18" charset="0"/>
            </a:rPr>
            <a:t>y = 359.62*</a:t>
          </a:r>
          <a:r>
            <a:rPr lang="en-US" sz="3600">
              <a:solidFill>
                <a:srgbClr val="C00000"/>
              </a:solidFill>
              <a:latin typeface="Lucida Bright" panose="02040602050505020304" pitchFamily="18" charset="0"/>
            </a:rPr>
            <a:t>x</a:t>
          </a:r>
          <a:r>
            <a:rPr lang="en-US" sz="3600">
              <a:latin typeface="Lucida Bright" panose="02040602050505020304" pitchFamily="18" charset="0"/>
            </a:rPr>
            <a:t> + 441.67</a:t>
          </a:r>
        </a:p>
      </xdr:txBody>
    </xdr:sp>
    <xdr:clientData/>
  </xdr:twoCellAnchor>
  <xdr:twoCellAnchor>
    <xdr:from>
      <xdr:col>18</xdr:col>
      <xdr:colOff>704850</xdr:colOff>
      <xdr:row>29</xdr:row>
      <xdr:rowOff>194310</xdr:rowOff>
    </xdr:from>
    <xdr:to>
      <xdr:col>24</xdr:col>
      <xdr:colOff>343535</xdr:colOff>
      <xdr:row>34</xdr:row>
      <xdr:rowOff>130683</xdr:rowOff>
    </xdr:to>
    <xdr:sp macro="" textlink="">
      <xdr:nvSpPr>
        <xdr:cNvPr id="8" name="Rounded Rectangular Callout 9">
          <a:extLst>
            <a:ext uri="{FF2B5EF4-FFF2-40B4-BE49-F238E27FC236}">
              <a16:creationId xmlns:a16="http://schemas.microsoft.com/office/drawing/2014/main" id="{00000000-0008-0000-2300-000008000000}"/>
            </a:ext>
          </a:extLst>
        </xdr:cNvPr>
        <xdr:cNvSpPr/>
      </xdr:nvSpPr>
      <xdr:spPr>
        <a:xfrm>
          <a:off x="15401925" y="6014085"/>
          <a:ext cx="3658235" cy="1450848"/>
        </a:xfrm>
        <a:prstGeom prst="wedgeRoundRectCallout">
          <a:avLst>
            <a:gd name="adj1" fmla="val -84903"/>
            <a:gd name="adj2" fmla="val -59553"/>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latin typeface="Lucida Bright" panose="02040602050505020304" pitchFamily="18" charset="0"/>
            </a:rPr>
            <a:t>Answer</a:t>
          </a:r>
          <a:r>
            <a:rPr lang="en-US" sz="2800" baseline="0">
              <a:solidFill>
                <a:schemeClr val="accent1">
                  <a:lumMod val="50000"/>
                </a:schemeClr>
              </a:solidFill>
              <a:latin typeface="Lucida Bright" panose="02040602050505020304" pitchFamily="18" charset="0"/>
            </a:rPr>
            <a:t> </a:t>
          </a:r>
          <a:endParaRPr lang="en-US" sz="2800">
            <a:solidFill>
              <a:schemeClr val="accent1">
                <a:lumMod val="50000"/>
              </a:schemeClr>
            </a:solidFill>
            <a:latin typeface="Lucida Bright" panose="02040602050505020304" pitchFamily="18" charset="0"/>
          </a:endParaRPr>
        </a:p>
      </xdr:txBody>
    </xdr:sp>
    <xdr:clientData/>
  </xdr:twoCellAnchor>
  <xdr:twoCellAnchor>
    <xdr:from>
      <xdr:col>2</xdr:col>
      <xdr:colOff>990600</xdr:colOff>
      <xdr:row>19</xdr:row>
      <xdr:rowOff>15240</xdr:rowOff>
    </xdr:from>
    <xdr:to>
      <xdr:col>10</xdr:col>
      <xdr:colOff>838200</xdr:colOff>
      <xdr:row>38</xdr:row>
      <xdr:rowOff>0</xdr:rowOff>
    </xdr:to>
    <xdr:graphicFrame macro="">
      <xdr:nvGraphicFramePr>
        <xdr:cNvPr id="9" name="Chart 8">
          <a:extLst>
            <a:ext uri="{FF2B5EF4-FFF2-40B4-BE49-F238E27FC236}">
              <a16:creationId xmlns:a16="http://schemas.microsoft.com/office/drawing/2014/main" id="{00000000-0008-0000-2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923925</xdr:colOff>
      <xdr:row>17</xdr:row>
      <xdr:rowOff>182245</xdr:rowOff>
    </xdr:from>
    <xdr:to>
      <xdr:col>22</xdr:col>
      <xdr:colOff>329565</xdr:colOff>
      <xdr:row>24</xdr:row>
      <xdr:rowOff>67945</xdr:rowOff>
    </xdr:to>
    <xdr:sp macro="" textlink="">
      <xdr:nvSpPr>
        <xdr:cNvPr id="10" name="TextBox 9">
          <a:extLst>
            <a:ext uri="{FF2B5EF4-FFF2-40B4-BE49-F238E27FC236}">
              <a16:creationId xmlns:a16="http://schemas.microsoft.com/office/drawing/2014/main" id="{00000000-0008-0000-2300-00000A000000}"/>
            </a:ext>
          </a:extLst>
        </xdr:cNvPr>
        <xdr:cNvSpPr txBox="1"/>
      </xdr:nvSpPr>
      <xdr:spPr>
        <a:xfrm>
          <a:off x="11226800" y="3420745"/>
          <a:ext cx="6517640"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600">
              <a:latin typeface="Lucida Bright" panose="02040602050505020304" pitchFamily="18" charset="0"/>
            </a:rPr>
            <a:t>y = 359.62*</a:t>
          </a:r>
          <a:r>
            <a:rPr lang="en-US" sz="3600">
              <a:solidFill>
                <a:srgbClr val="C00000"/>
              </a:solidFill>
              <a:latin typeface="Lucida Bright" panose="02040602050505020304" pitchFamily="18" charset="0"/>
            </a:rPr>
            <a:t>38</a:t>
          </a:r>
          <a:r>
            <a:rPr lang="en-US" sz="3600">
              <a:latin typeface="Lucida Bright" panose="02040602050505020304" pitchFamily="18" charset="0"/>
            </a:rPr>
            <a:t> + 441.67</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148591</xdr:colOff>
      <xdr:row>2</xdr:row>
      <xdr:rowOff>43543</xdr:rowOff>
    </xdr:from>
    <xdr:to>
      <xdr:col>12</xdr:col>
      <xdr:colOff>60960</xdr:colOff>
      <xdr:row>6</xdr:row>
      <xdr:rowOff>119743</xdr:rowOff>
    </xdr:to>
    <xdr:sp macro="" textlink="">
      <xdr:nvSpPr>
        <xdr:cNvPr id="2" name="Rounded Rectangle 1">
          <a:extLst>
            <a:ext uri="{FF2B5EF4-FFF2-40B4-BE49-F238E27FC236}">
              <a16:creationId xmlns:a16="http://schemas.microsoft.com/office/drawing/2014/main" id="{00000000-0008-0000-2400-000002000000}"/>
            </a:ext>
          </a:extLst>
        </xdr:cNvPr>
        <xdr:cNvSpPr/>
      </xdr:nvSpPr>
      <xdr:spPr>
        <a:xfrm>
          <a:off x="4034791" y="409303"/>
          <a:ext cx="5886449" cy="80772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Regression Problem </a:t>
          </a:r>
          <a:r>
            <a:rPr lang="en-US" sz="3200" b="1">
              <a:solidFill>
                <a:srgbClr val="FF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130628</xdr:colOff>
      <xdr:row>9</xdr:row>
      <xdr:rowOff>148046</xdr:rowOff>
    </xdr:from>
    <xdr:to>
      <xdr:col>12</xdr:col>
      <xdr:colOff>30480</xdr:colOff>
      <xdr:row>17</xdr:row>
      <xdr:rowOff>121920</xdr:rowOff>
    </xdr:to>
    <xdr:sp macro="" textlink="">
      <xdr:nvSpPr>
        <xdr:cNvPr id="3" name="TextBox 2">
          <a:extLst>
            <a:ext uri="{FF2B5EF4-FFF2-40B4-BE49-F238E27FC236}">
              <a16:creationId xmlns:a16="http://schemas.microsoft.com/office/drawing/2014/main" id="{00000000-0008-0000-2400-000003000000}"/>
            </a:ext>
          </a:extLst>
        </xdr:cNvPr>
        <xdr:cNvSpPr txBox="1"/>
      </xdr:nvSpPr>
      <xdr:spPr>
        <a:xfrm>
          <a:off x="755468" y="1793966"/>
          <a:ext cx="9165772" cy="14369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baseline="0">
              <a:solidFill>
                <a:schemeClr val="tx1"/>
              </a:solidFill>
              <a:latin typeface="Lucida Bright" panose="02040602050505020304" pitchFamily="18" charset="0"/>
            </a:rPr>
            <a:t>Simple Regression Analysis:</a:t>
          </a:r>
        </a:p>
        <a:p>
          <a:endParaRPr lang="en-US" sz="2000" baseline="0">
            <a:latin typeface="Lucida Bright" panose="02040602050505020304" pitchFamily="18" charset="0"/>
          </a:endParaRPr>
        </a:p>
        <a:p>
          <a:r>
            <a:rPr lang="en-US" sz="2000" baseline="0">
              <a:latin typeface="Lucida Bright" panose="02040602050505020304" pitchFamily="18" charset="0"/>
            </a:rPr>
            <a:t>Based on the following scatter chart calculate the projected level of sales in the 38th quarter.</a:t>
          </a: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400-000004000000}"/>
            </a:ext>
          </a:extLst>
        </xdr:cNvPr>
        <xdr:cNvSpPr/>
      </xdr:nvSpPr>
      <xdr:spPr>
        <a:xfrm>
          <a:off x="931819" y="343989"/>
          <a:ext cx="1199605" cy="10096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315232</xdr:colOff>
      <xdr:row>9</xdr:row>
      <xdr:rowOff>151402</xdr:rowOff>
    </xdr:from>
    <xdr:to>
      <xdr:col>12</xdr:col>
      <xdr:colOff>315232</xdr:colOff>
      <xdr:row>51</xdr:row>
      <xdr:rowOff>90442</xdr:rowOff>
    </xdr:to>
    <xdr:cxnSp macro="">
      <xdr:nvCxnSpPr>
        <xdr:cNvPr id="6" name="Straight Connector 5">
          <a:extLst>
            <a:ext uri="{FF2B5EF4-FFF2-40B4-BE49-F238E27FC236}">
              <a16:creationId xmlns:a16="http://schemas.microsoft.com/office/drawing/2014/main" id="{00000000-0008-0000-2400-000006000000}"/>
            </a:ext>
          </a:extLst>
        </xdr:cNvPr>
        <xdr:cNvCxnSpPr/>
      </xdr:nvCxnSpPr>
      <xdr:spPr>
        <a:xfrm flipH="1">
          <a:off x="10670268" y="1865902"/>
          <a:ext cx="0" cy="916468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990600</xdr:colOff>
      <xdr:row>19</xdr:row>
      <xdr:rowOff>15240</xdr:rowOff>
    </xdr:from>
    <xdr:to>
      <xdr:col>10</xdr:col>
      <xdr:colOff>838200</xdr:colOff>
      <xdr:row>38</xdr:row>
      <xdr:rowOff>0</xdr:rowOff>
    </xdr:to>
    <xdr:graphicFrame macro="">
      <xdr:nvGraphicFramePr>
        <xdr:cNvPr id="11" name="Chart 10">
          <a:extLst>
            <a:ext uri="{FF2B5EF4-FFF2-40B4-BE49-F238E27FC236}">
              <a16:creationId xmlns:a16="http://schemas.microsoft.com/office/drawing/2014/main" id="{00000000-0008-0000-2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3</xdr:row>
      <xdr:rowOff>181428</xdr:rowOff>
    </xdr:from>
    <xdr:to>
      <xdr:col>15</xdr:col>
      <xdr:colOff>648609</xdr:colOff>
      <xdr:row>8</xdr:row>
      <xdr:rowOff>143328</xdr:rowOff>
    </xdr:to>
    <xdr:sp macro="" textlink="">
      <xdr:nvSpPr>
        <xdr:cNvPr id="14" name="Rectangle: Rounded Corners 13">
          <a:hlinkClick xmlns:r="http://schemas.openxmlformats.org/officeDocument/2006/relationships" r:id="rId3"/>
          <a:extLst>
            <a:ext uri="{FF2B5EF4-FFF2-40B4-BE49-F238E27FC236}">
              <a16:creationId xmlns:a16="http://schemas.microsoft.com/office/drawing/2014/main" id="{00000000-0008-0000-2400-00000E000000}"/>
            </a:ext>
          </a:extLst>
        </xdr:cNvPr>
        <xdr:cNvSpPr/>
      </xdr:nvSpPr>
      <xdr:spPr>
        <a:xfrm>
          <a:off x="12373429" y="752928"/>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3</xdr:col>
      <xdr:colOff>59691</xdr:colOff>
      <xdr:row>2</xdr:row>
      <xdr:rowOff>126093</xdr:rowOff>
    </xdr:from>
    <xdr:to>
      <xdr:col>11</xdr:col>
      <xdr:colOff>1095375</xdr:colOff>
      <xdr:row>7</xdr:row>
      <xdr:rowOff>24493</xdr:rowOff>
    </xdr:to>
    <xdr:sp macro="" textlink="">
      <xdr:nvSpPr>
        <xdr:cNvPr id="2" name="Rounded Rectangle 1">
          <a:extLst>
            <a:ext uri="{FF2B5EF4-FFF2-40B4-BE49-F238E27FC236}">
              <a16:creationId xmlns:a16="http://schemas.microsoft.com/office/drawing/2014/main" id="{00000000-0008-0000-2500-000002000000}"/>
            </a:ext>
          </a:extLst>
        </xdr:cNvPr>
        <xdr:cNvSpPr/>
      </xdr:nvSpPr>
      <xdr:spPr>
        <a:xfrm>
          <a:off x="2504441" y="507093"/>
          <a:ext cx="7052309"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C0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Forecasting Problem </a:t>
          </a:r>
          <a:r>
            <a:rPr lang="en-US" sz="3200" b="1">
              <a:solidFill>
                <a:srgbClr val="FF0000"/>
              </a:solidFill>
              <a:latin typeface="Lucida Bright" panose="02040602050505020304" pitchFamily="18" charset="0"/>
            </a:rPr>
            <a:t>2</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162378</xdr:colOff>
      <xdr:row>11</xdr:row>
      <xdr:rowOff>109946</xdr:rowOff>
    </xdr:from>
    <xdr:to>
      <xdr:col>12</xdr:col>
      <xdr:colOff>62230</xdr:colOff>
      <xdr:row>27</xdr:row>
      <xdr:rowOff>165100</xdr:rowOff>
    </xdr:to>
    <xdr:sp macro="" textlink="">
      <xdr:nvSpPr>
        <xdr:cNvPr id="3" name="TextBox 2">
          <a:extLst>
            <a:ext uri="{FF2B5EF4-FFF2-40B4-BE49-F238E27FC236}">
              <a16:creationId xmlns:a16="http://schemas.microsoft.com/office/drawing/2014/main" id="{00000000-0008-0000-2500-000003000000}"/>
            </a:ext>
          </a:extLst>
        </xdr:cNvPr>
        <xdr:cNvSpPr txBox="1"/>
      </xdr:nvSpPr>
      <xdr:spPr>
        <a:xfrm>
          <a:off x="784678" y="2065746"/>
          <a:ext cx="9145452" cy="31666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a:solidFill>
                <a:schemeClr val="tx1"/>
              </a:solidFill>
              <a:effectLst/>
              <a:latin typeface="Lucida Bright" panose="02040602050505020304" pitchFamily="18" charset="0"/>
              <a:ea typeface="+mn-ea"/>
              <a:cs typeface="+mn-cs"/>
            </a:rPr>
            <a:t>Exponential Smoothing:</a:t>
          </a:r>
        </a:p>
        <a:p>
          <a:endParaRPr lang="en-US" sz="2000" b="1">
            <a:solidFill>
              <a:schemeClr val="tx1"/>
            </a:solidFill>
            <a:effectLst/>
            <a:latin typeface="Lucida Bright" panose="02040602050505020304" pitchFamily="18" charset="0"/>
            <a:ea typeface="+mn-ea"/>
            <a:cs typeface="+mn-cs"/>
          </a:endParaRPr>
        </a:p>
        <a:p>
          <a:r>
            <a:rPr lang="en-US" sz="2000">
              <a:solidFill>
                <a:schemeClr val="dk1"/>
              </a:solidFill>
              <a:effectLst/>
              <a:latin typeface="Lucida Bright" panose="02040602050505020304" pitchFamily="18" charset="0"/>
              <a:ea typeface="+mn-ea"/>
              <a:cs typeface="+mn-cs"/>
            </a:rPr>
            <a:t>Assume that the last month’s</a:t>
          </a:r>
          <a:r>
            <a:rPr lang="en-US" sz="2000" baseline="0">
              <a:solidFill>
                <a:schemeClr val="dk1"/>
              </a:solidFill>
              <a:effectLst/>
              <a:latin typeface="Lucida Bright" panose="02040602050505020304" pitchFamily="18" charset="0"/>
              <a:ea typeface="+mn-ea"/>
              <a:cs typeface="+mn-cs"/>
            </a:rPr>
            <a:t> </a:t>
          </a:r>
          <a:r>
            <a:rPr lang="en-US" sz="2000">
              <a:solidFill>
                <a:schemeClr val="dk1"/>
              </a:solidFill>
              <a:effectLst/>
              <a:latin typeface="Lucida Bright" panose="02040602050505020304" pitchFamily="18" charset="0"/>
              <a:ea typeface="+mn-ea"/>
              <a:cs typeface="+mn-cs"/>
            </a:rPr>
            <a:t>forecast F(t) was 1,050.</a:t>
          </a:r>
          <a:r>
            <a:rPr lang="en-US" sz="2000" baseline="0">
              <a:solidFill>
                <a:schemeClr val="dk1"/>
              </a:solidFill>
              <a:effectLst/>
              <a:latin typeface="Lucida Bright" panose="02040602050505020304" pitchFamily="18" charset="0"/>
              <a:ea typeface="+mn-ea"/>
              <a:cs typeface="+mn-cs"/>
            </a:rPr>
            <a:t> </a:t>
          </a:r>
        </a:p>
        <a:p>
          <a:r>
            <a:rPr lang="en-US" sz="2000" baseline="0">
              <a:solidFill>
                <a:schemeClr val="dk1"/>
              </a:solidFill>
              <a:effectLst/>
              <a:latin typeface="Lucida Bright" panose="02040602050505020304" pitchFamily="18" charset="0"/>
              <a:ea typeface="+mn-ea"/>
              <a:cs typeface="+mn-cs"/>
            </a:rPr>
            <a:t>The actual demand in the present period D(t) was </a:t>
          </a:r>
          <a:r>
            <a:rPr lang="en-US" sz="2000">
              <a:solidFill>
                <a:schemeClr val="dk1"/>
              </a:solidFill>
              <a:effectLst/>
              <a:latin typeface="Lucida Bright" panose="02040602050505020304" pitchFamily="18" charset="0"/>
              <a:ea typeface="+mn-ea"/>
              <a:cs typeface="+mn-cs"/>
            </a:rPr>
            <a:t>1,000</a:t>
          </a:r>
          <a:r>
            <a:rPr lang="en-US" sz="2000" baseline="0">
              <a:solidFill>
                <a:schemeClr val="dk1"/>
              </a:solidFill>
              <a:effectLst/>
              <a:latin typeface="Lucida Bright" panose="02040602050505020304" pitchFamily="18" charset="0"/>
              <a:ea typeface="+mn-ea"/>
              <a:cs typeface="+mn-cs"/>
            </a:rPr>
            <a:t> </a:t>
          </a:r>
        </a:p>
        <a:p>
          <a:r>
            <a:rPr lang="en-US" sz="2000" baseline="0">
              <a:solidFill>
                <a:schemeClr val="dk1"/>
              </a:solidFill>
              <a:effectLst/>
              <a:latin typeface="Lucida Bright" panose="02040602050505020304" pitchFamily="18" charset="0"/>
              <a:ea typeface="+mn-ea"/>
              <a:cs typeface="+mn-cs"/>
            </a:rPr>
            <a:t>and the </a:t>
          </a:r>
          <a:r>
            <a:rPr lang="en-US" sz="2000">
              <a:solidFill>
                <a:schemeClr val="dk1"/>
              </a:solidFill>
              <a:effectLst/>
              <a:latin typeface="Lucida Bright" panose="02040602050505020304" pitchFamily="18" charset="0"/>
              <a:ea typeface="+mn-ea"/>
              <a:cs typeface="+mn-cs"/>
            </a:rPr>
            <a:t>forecast for this month F(t+1)</a:t>
          </a:r>
          <a:r>
            <a:rPr lang="en-US" sz="2000" baseline="0">
              <a:solidFill>
                <a:schemeClr val="dk1"/>
              </a:solidFill>
              <a:effectLst/>
              <a:latin typeface="Lucida Bright" panose="02040602050505020304" pitchFamily="18" charset="0"/>
              <a:ea typeface="+mn-ea"/>
              <a:cs typeface="+mn-cs"/>
            </a:rPr>
            <a:t> is 1047.50</a:t>
          </a:r>
          <a:r>
            <a:rPr lang="en-US" sz="2000">
              <a:solidFill>
                <a:schemeClr val="dk1"/>
              </a:solidFill>
              <a:effectLst/>
              <a:latin typeface="Lucida Bright" panose="02040602050505020304" pitchFamily="18" charset="0"/>
              <a:ea typeface="+mn-ea"/>
              <a:cs typeface="+mn-cs"/>
            </a:rPr>
            <a:t>?</a:t>
          </a:r>
        </a:p>
        <a:p>
          <a:endParaRPr lang="en-US" sz="2000">
            <a:solidFill>
              <a:schemeClr val="dk1"/>
            </a:solidFill>
            <a:effectLst/>
            <a:latin typeface="Lucida Bright" panose="02040602050505020304" pitchFamily="18" charset="0"/>
            <a:ea typeface="+mn-ea"/>
            <a:cs typeface="+mn-cs"/>
          </a:endParaRPr>
        </a:p>
        <a:p>
          <a:r>
            <a:rPr lang="en-US" sz="2000">
              <a:solidFill>
                <a:schemeClr val="dk1"/>
              </a:solidFill>
              <a:effectLst/>
              <a:latin typeface="Lucida Bright" panose="02040602050505020304" pitchFamily="18" charset="0"/>
              <a:ea typeface="+mn-ea"/>
              <a:cs typeface="+mn-cs"/>
            </a:rPr>
            <a:t>Calculate</a:t>
          </a:r>
          <a:r>
            <a:rPr lang="en-US" sz="2000" baseline="0">
              <a:solidFill>
                <a:schemeClr val="dk1"/>
              </a:solidFill>
              <a:effectLst/>
              <a:latin typeface="Lucida Bright" panose="02040602050505020304" pitchFamily="18" charset="0"/>
              <a:ea typeface="+mn-ea"/>
              <a:cs typeface="+mn-cs"/>
            </a:rPr>
            <a:t> </a:t>
          </a:r>
          <a:r>
            <a:rPr lang="en-US" sz="2000">
              <a:solidFill>
                <a:schemeClr val="dk1"/>
              </a:solidFill>
              <a:effectLst/>
              <a:latin typeface="Lucida Bright" panose="02040602050505020304" pitchFamily="18" charset="0"/>
              <a:ea typeface="+mn-ea"/>
              <a:cs typeface="+mn-cs"/>
            </a:rPr>
            <a:t>the value</a:t>
          </a:r>
          <a:r>
            <a:rPr lang="en-US" sz="2000" baseline="0">
              <a:solidFill>
                <a:schemeClr val="dk1"/>
              </a:solidFill>
              <a:effectLst/>
              <a:latin typeface="Lucida Bright" panose="02040602050505020304" pitchFamily="18" charset="0"/>
              <a:ea typeface="+mn-ea"/>
              <a:cs typeface="+mn-cs"/>
            </a:rPr>
            <a:t> of a smoothing constant.</a:t>
          </a:r>
        </a:p>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F(t+1) = </a:t>
          </a:r>
          <a:r>
            <a:rPr lang="el-GR" sz="2000" baseline="0">
              <a:solidFill>
                <a:schemeClr val="dk1"/>
              </a:solidFill>
              <a:effectLst/>
              <a:latin typeface="Calibri"/>
              <a:ea typeface="+mn-ea"/>
              <a:cs typeface="Calibri"/>
            </a:rPr>
            <a:t>α</a:t>
          </a:r>
          <a:r>
            <a:rPr lang="en-US" sz="2000" baseline="0">
              <a:solidFill>
                <a:schemeClr val="dk1"/>
              </a:solidFill>
              <a:effectLst/>
              <a:latin typeface="Calibri"/>
              <a:ea typeface="+mn-ea"/>
              <a:cs typeface="Calibri"/>
            </a:rPr>
            <a:t>*D(t) +(1-</a:t>
          </a:r>
          <a:r>
            <a:rPr lang="el-GR" sz="2000" baseline="0">
              <a:solidFill>
                <a:schemeClr val="dk1"/>
              </a:solidFill>
              <a:effectLst/>
              <a:latin typeface="Calibri"/>
              <a:ea typeface="+mn-ea"/>
              <a:cs typeface="Calibri"/>
            </a:rPr>
            <a:t>α</a:t>
          </a:r>
          <a:r>
            <a:rPr lang="en-US" sz="2000" baseline="0">
              <a:solidFill>
                <a:schemeClr val="dk1"/>
              </a:solidFill>
              <a:effectLst/>
              <a:latin typeface="Calibri"/>
              <a:ea typeface="+mn-ea"/>
              <a:cs typeface="Calibri"/>
            </a:rPr>
            <a:t>)*F(t)</a:t>
          </a:r>
          <a:endParaRPr lang="en-US" sz="2000" baseline="0">
            <a:solidFill>
              <a:schemeClr val="dk1"/>
            </a:solidFill>
            <a:effectLst/>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000">
            <a:effectLst/>
          </a:endParaRPr>
        </a:p>
        <a:p>
          <a:endParaRPr lang="en-US" sz="2000" baseline="0">
            <a:solidFill>
              <a:schemeClr val="dk1"/>
            </a:solidFill>
            <a:effectLst/>
            <a:latin typeface="Lucida Bright" panose="02040602050505020304" pitchFamily="18" charset="0"/>
            <a:ea typeface="+mn-ea"/>
            <a:cs typeface="+mn-cs"/>
          </a:endParaRP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0</xdr:col>
      <xdr:colOff>446678</xdr:colOff>
      <xdr:row>2</xdr:row>
      <xdr:rowOff>59509</xdr:rowOff>
    </xdr:from>
    <xdr:to>
      <xdr:col>2</xdr:col>
      <xdr:colOff>714374</xdr:colOff>
      <xdr:row>8</xdr:row>
      <xdr:rowOff>15875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500-000004000000}"/>
            </a:ext>
          </a:extLst>
        </xdr:cNvPr>
        <xdr:cNvSpPr/>
      </xdr:nvSpPr>
      <xdr:spPr>
        <a:xfrm>
          <a:off x="446678" y="440509"/>
          <a:ext cx="1496421" cy="109936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762000</xdr:colOff>
      <xdr:row>9</xdr:row>
      <xdr:rowOff>121920</xdr:rowOff>
    </xdr:from>
    <xdr:to>
      <xdr:col>12</xdr:col>
      <xdr:colOff>762000</xdr:colOff>
      <xdr:row>54</xdr:row>
      <xdr:rowOff>60960</xdr:rowOff>
    </xdr:to>
    <xdr:cxnSp macro="">
      <xdr:nvCxnSpPr>
        <xdr:cNvPr id="6" name="Straight Connector 5">
          <a:extLst>
            <a:ext uri="{FF2B5EF4-FFF2-40B4-BE49-F238E27FC236}">
              <a16:creationId xmlns:a16="http://schemas.microsoft.com/office/drawing/2014/main" id="{00000000-0008-0000-2500-000006000000}"/>
            </a:ext>
          </a:extLst>
        </xdr:cNvPr>
        <xdr:cNvCxnSpPr/>
      </xdr:nvCxnSpPr>
      <xdr:spPr>
        <a:xfrm flipH="1">
          <a:off x="10363200" y="1836420"/>
          <a:ext cx="0" cy="994981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101600</xdr:colOff>
      <xdr:row>11</xdr:row>
      <xdr:rowOff>88900</xdr:rowOff>
    </xdr:from>
    <xdr:to>
      <xdr:col>19</xdr:col>
      <xdr:colOff>0</xdr:colOff>
      <xdr:row>27</xdr:row>
      <xdr:rowOff>73025</xdr:rowOff>
    </xdr:to>
    <xdr:sp macro="" textlink="">
      <xdr:nvSpPr>
        <xdr:cNvPr id="7" name="TextBox 6">
          <a:extLst>
            <a:ext uri="{FF2B5EF4-FFF2-40B4-BE49-F238E27FC236}">
              <a16:creationId xmlns:a16="http://schemas.microsoft.com/office/drawing/2014/main" id="{00000000-0008-0000-2500-000007000000}"/>
            </a:ext>
          </a:extLst>
        </xdr:cNvPr>
        <xdr:cNvSpPr txBox="1"/>
      </xdr:nvSpPr>
      <xdr:spPr>
        <a:xfrm>
          <a:off x="11112500" y="2044700"/>
          <a:ext cx="4673600" cy="309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F(</a:t>
          </a:r>
          <a:r>
            <a:rPr lang="en-US" sz="1400">
              <a:latin typeface="Lucida Bright" panose="02040602050505020304" pitchFamily="18" charset="0"/>
            </a:rPr>
            <a:t>t+1</a:t>
          </a:r>
          <a:r>
            <a:rPr lang="en-US" sz="2000">
              <a:latin typeface="Lucida Bright" panose="02040602050505020304" pitchFamily="18" charset="0"/>
            </a:rPr>
            <a:t>) = </a:t>
          </a:r>
          <a:r>
            <a:rPr lang="el-GR" sz="2000"/>
            <a:t>α</a:t>
          </a:r>
          <a:r>
            <a:rPr lang="en-US" sz="2000">
              <a:latin typeface="Lucida Bright" panose="02040602050505020304" pitchFamily="18" charset="0"/>
            </a:rPr>
            <a:t> * Dt + (1- </a:t>
          </a:r>
          <a:r>
            <a:rPr lang="el-GR" sz="2000"/>
            <a:t>α</a:t>
          </a:r>
          <a:r>
            <a:rPr lang="en-US" sz="2000">
              <a:latin typeface="Lucida Bright" panose="02040602050505020304" pitchFamily="18" charset="0"/>
            </a:rPr>
            <a:t>) * F(t)</a:t>
          </a:r>
        </a:p>
        <a:p>
          <a:endParaRPr lang="en-US" sz="2000">
            <a:latin typeface="Lucida Bright" panose="02040602050505020304" pitchFamily="18" charset="0"/>
          </a:endParaRPr>
        </a:p>
        <a:p>
          <a:r>
            <a:rPr lang="en-US" sz="2000">
              <a:latin typeface="Lucida Bright" panose="02040602050505020304" pitchFamily="18" charset="0"/>
            </a:rPr>
            <a:t>F(</a:t>
          </a:r>
          <a:r>
            <a:rPr lang="en-US" sz="1400">
              <a:latin typeface="Lucida Bright" panose="02040602050505020304" pitchFamily="18" charset="0"/>
            </a:rPr>
            <a:t>t+1</a:t>
          </a:r>
          <a:r>
            <a:rPr lang="en-US" sz="2000">
              <a:latin typeface="Lucida Bright" panose="02040602050505020304" pitchFamily="18" charset="0"/>
            </a:rPr>
            <a:t>) = </a:t>
          </a:r>
          <a:r>
            <a:rPr lang="el-GR" sz="2000"/>
            <a:t>α</a:t>
          </a:r>
          <a:r>
            <a:rPr lang="en-US" sz="2000">
              <a:latin typeface="Lucida Bright" panose="02040602050505020304" pitchFamily="18" charset="0"/>
            </a:rPr>
            <a:t>*D(t) +F(t)-</a:t>
          </a:r>
          <a:r>
            <a:rPr lang="el-GR" sz="2000"/>
            <a:t>α</a:t>
          </a:r>
          <a:r>
            <a:rPr lang="en-US" sz="2000">
              <a:latin typeface="Lucida Bright" panose="02040602050505020304" pitchFamily="18" charset="0"/>
            </a:rPr>
            <a:t>*F(t)</a:t>
          </a:r>
        </a:p>
        <a:p>
          <a:endParaRPr lang="en-US" sz="2000">
            <a:latin typeface="Lucida Bright" panose="02040602050505020304" pitchFamily="18" charset="0"/>
          </a:endParaRPr>
        </a:p>
        <a:p>
          <a:r>
            <a:rPr lang="en-US" sz="2000">
              <a:latin typeface="Lucida Bright" panose="02040602050505020304" pitchFamily="18" charset="0"/>
            </a:rPr>
            <a:t>F(</a:t>
          </a:r>
          <a:r>
            <a:rPr lang="en-US" sz="1400">
              <a:latin typeface="Lucida Bright" panose="02040602050505020304" pitchFamily="18" charset="0"/>
            </a:rPr>
            <a:t>t+1</a:t>
          </a:r>
          <a:r>
            <a:rPr lang="en-US" sz="2000">
              <a:latin typeface="Lucida Bright" panose="02040602050505020304" pitchFamily="18" charset="0"/>
            </a:rPr>
            <a:t>) - F(t)= </a:t>
          </a:r>
          <a:r>
            <a:rPr lang="el-GR" sz="2000"/>
            <a:t>α</a:t>
          </a:r>
          <a:r>
            <a:rPr lang="en-US" sz="2000"/>
            <a:t>(</a:t>
          </a:r>
          <a:r>
            <a:rPr lang="en-US" sz="2000">
              <a:latin typeface="Lucida Bright" panose="02040602050505020304" pitchFamily="18" charset="0"/>
            </a:rPr>
            <a:t>(D(t)-F(t))</a:t>
          </a:r>
        </a:p>
        <a:p>
          <a:endParaRPr lang="en-US" sz="2000">
            <a:latin typeface="Lucida Bright" panose="02040602050505020304" pitchFamily="18" charset="0"/>
          </a:endParaRPr>
        </a:p>
        <a:p>
          <a:r>
            <a:rPr lang="en-US" sz="2000">
              <a:latin typeface="Lucida Bright" panose="02040602050505020304" pitchFamily="18" charset="0"/>
            </a:rPr>
            <a:t>α = ((F</a:t>
          </a:r>
          <a:r>
            <a:rPr lang="en-US" sz="1400">
              <a:latin typeface="Lucida Bright" panose="02040602050505020304" pitchFamily="18" charset="0"/>
            </a:rPr>
            <a:t>t+1</a:t>
          </a:r>
          <a:r>
            <a:rPr lang="en-US" sz="2000">
              <a:latin typeface="Lucida Bright" panose="02040602050505020304" pitchFamily="18" charset="0"/>
            </a:rPr>
            <a:t>)-F(t))/((D(t)-F(t))</a:t>
          </a:r>
        </a:p>
        <a:p>
          <a:endParaRPr lang="en-US" sz="2000">
            <a:latin typeface="Lucida Bright" panose="02040602050505020304" pitchFamily="18" charset="0"/>
          </a:endParaRPr>
        </a:p>
        <a:p>
          <a:r>
            <a:rPr lang="en-US" sz="2000">
              <a:latin typeface="Lucida Bright" panose="02040602050505020304" pitchFamily="18" charset="0"/>
            </a:rPr>
            <a:t>α = (1047.5- 1050)/(1000-1050)</a:t>
          </a:r>
        </a:p>
        <a:p>
          <a:endParaRPr lang="en-US" sz="2000"/>
        </a:p>
      </xdr:txBody>
    </xdr:sp>
    <xdr:clientData/>
  </xdr:twoCellAnchor>
  <xdr:twoCellAnchor>
    <xdr:from>
      <xdr:col>1</xdr:col>
      <xdr:colOff>0</xdr:colOff>
      <xdr:row>29</xdr:row>
      <xdr:rowOff>0</xdr:rowOff>
    </xdr:from>
    <xdr:to>
      <xdr:col>18</xdr:col>
      <xdr:colOff>431800</xdr:colOff>
      <xdr:row>29</xdr:row>
      <xdr:rowOff>12700</xdr:rowOff>
    </xdr:to>
    <xdr:cxnSp macro="">
      <xdr:nvCxnSpPr>
        <xdr:cNvPr id="8" name="Straight Connector 7">
          <a:extLst>
            <a:ext uri="{FF2B5EF4-FFF2-40B4-BE49-F238E27FC236}">
              <a16:creationId xmlns:a16="http://schemas.microsoft.com/office/drawing/2014/main" id="{39679D88-8966-4EA4-8209-41BD5BAE849E}"/>
            </a:ext>
          </a:extLst>
        </xdr:cNvPr>
        <xdr:cNvCxnSpPr/>
      </xdr:nvCxnSpPr>
      <xdr:spPr>
        <a:xfrm flipV="1">
          <a:off x="622300" y="5600700"/>
          <a:ext cx="14084300" cy="127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xdr:col>
      <xdr:colOff>139700</xdr:colOff>
      <xdr:row>30</xdr:row>
      <xdr:rowOff>190500</xdr:rowOff>
    </xdr:from>
    <xdr:to>
      <xdr:col>11</xdr:col>
      <xdr:colOff>1090930</xdr:colOff>
      <xdr:row>37</xdr:row>
      <xdr:rowOff>163104</xdr:rowOff>
    </xdr:to>
    <xdr:sp macro="" textlink="">
      <xdr:nvSpPr>
        <xdr:cNvPr id="9" name="TextBox 8">
          <a:extLst>
            <a:ext uri="{FF2B5EF4-FFF2-40B4-BE49-F238E27FC236}">
              <a16:creationId xmlns:a16="http://schemas.microsoft.com/office/drawing/2014/main" id="{54F959DF-35EB-4F9B-B0B4-DA6991EE0C3F}"/>
            </a:ext>
          </a:extLst>
        </xdr:cNvPr>
        <xdr:cNvSpPr txBox="1"/>
      </xdr:nvSpPr>
      <xdr:spPr>
        <a:xfrm>
          <a:off x="762000" y="6057900"/>
          <a:ext cx="9053830" cy="19919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a:solidFill>
                <a:schemeClr val="tx1"/>
              </a:solidFill>
              <a:effectLst/>
              <a:latin typeface="Lucida Bright" panose="02040602050505020304" pitchFamily="18" charset="0"/>
              <a:ea typeface="+mn-ea"/>
              <a:cs typeface="+mn-cs"/>
            </a:rPr>
            <a:t>Exponential Smoothing Problem 2:</a:t>
          </a:r>
        </a:p>
        <a:p>
          <a:endParaRPr lang="en-US" sz="2000" b="1">
            <a:solidFill>
              <a:schemeClr val="tx1"/>
            </a:solidFill>
            <a:effectLst/>
            <a:latin typeface="Lucida Bright" panose="02040602050505020304" pitchFamily="18" charset="0"/>
            <a:ea typeface="+mn-ea"/>
            <a:cs typeface="+mn-cs"/>
          </a:endParaRPr>
        </a:p>
        <a:p>
          <a:r>
            <a:rPr lang="en-US" sz="2000" b="0">
              <a:solidFill>
                <a:schemeClr val="tx1"/>
              </a:solidFill>
              <a:effectLst/>
              <a:latin typeface="Lucida Bright" panose="02040602050505020304" pitchFamily="18" charset="0"/>
              <a:ea typeface="+mn-ea"/>
              <a:cs typeface="+mn-cs"/>
            </a:rPr>
            <a:t>Suppose the current time period is the end of week 10 and we want</a:t>
          </a:r>
          <a:r>
            <a:rPr lang="en-US" sz="2000" b="0" baseline="0">
              <a:solidFill>
                <a:schemeClr val="tx1"/>
              </a:solidFill>
              <a:effectLst/>
              <a:latin typeface="Lucida Bright" panose="02040602050505020304" pitchFamily="18" charset="0"/>
              <a:ea typeface="+mn-ea"/>
              <a:cs typeface="+mn-cs"/>
            </a:rPr>
            <a:t> to forecast the number for </a:t>
          </a:r>
          <a:r>
            <a:rPr lang="en-US" sz="2000" b="1" baseline="0">
              <a:solidFill>
                <a:srgbClr val="C00000"/>
              </a:solidFill>
              <a:effectLst/>
              <a:latin typeface="Lucida Bright" panose="02040602050505020304" pitchFamily="18" charset="0"/>
              <a:ea typeface="+mn-ea"/>
              <a:cs typeface="+mn-cs"/>
            </a:rPr>
            <a:t>week 11 </a:t>
          </a:r>
          <a:r>
            <a:rPr lang="en-US" sz="2000" b="0" baseline="0">
              <a:solidFill>
                <a:schemeClr val="tx1"/>
              </a:solidFill>
              <a:effectLst/>
              <a:latin typeface="Lucida Bright" panose="02040602050505020304" pitchFamily="18" charset="0"/>
              <a:ea typeface="+mn-ea"/>
              <a:cs typeface="+mn-cs"/>
            </a:rPr>
            <a:t>using a single exponential smoothing model. Use </a:t>
          </a:r>
          <a:r>
            <a:rPr lang="el-GR" sz="2000" b="1" baseline="0">
              <a:solidFill>
                <a:srgbClr val="C00000"/>
              </a:solidFill>
              <a:effectLst/>
              <a:latin typeface="Calibri" panose="020F0502020204030204" pitchFamily="34" charset="0"/>
              <a:ea typeface="+mn-ea"/>
              <a:cs typeface="Calibri" panose="020F0502020204030204" pitchFamily="34" charset="0"/>
            </a:rPr>
            <a:t>α</a:t>
          </a:r>
          <a:r>
            <a:rPr lang="en-US" sz="2000" b="1" baseline="0">
              <a:solidFill>
                <a:srgbClr val="C00000"/>
              </a:solidFill>
              <a:effectLst/>
              <a:latin typeface="Lucida Bright" panose="02040602050505020304" pitchFamily="18" charset="0"/>
              <a:ea typeface="+mn-ea"/>
              <a:cs typeface="Calibri" panose="020F0502020204030204" pitchFamily="34" charset="0"/>
            </a:rPr>
            <a:t> = 0.2</a:t>
          </a:r>
          <a:endParaRPr lang="en-US" sz="2000" b="1">
            <a:solidFill>
              <a:srgbClr val="C00000"/>
            </a:solidFill>
            <a:effectLst/>
            <a:latin typeface="Lucida Bright" panose="02040602050505020304" pitchFamily="18" charset="0"/>
            <a:ea typeface="+mn-ea"/>
            <a:cs typeface="+mn-cs"/>
          </a:endParaRPr>
        </a:p>
        <a:p>
          <a:endParaRPr lang="en-US" sz="2000" b="1">
            <a:solidFill>
              <a:schemeClr val="tx1"/>
            </a:solidFill>
            <a:effectLst/>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000">
            <a:effectLst/>
          </a:endParaRPr>
        </a:p>
        <a:p>
          <a:endParaRPr lang="en-US" sz="2000" baseline="0">
            <a:solidFill>
              <a:schemeClr val="dk1"/>
            </a:solidFill>
            <a:effectLst/>
            <a:latin typeface="Lucida Bright" panose="02040602050505020304" pitchFamily="18" charset="0"/>
            <a:ea typeface="+mn-ea"/>
            <a:cs typeface="+mn-cs"/>
          </a:endParaRP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20</xdr:col>
      <xdr:colOff>83821</xdr:colOff>
      <xdr:row>31</xdr:row>
      <xdr:rowOff>15240</xdr:rowOff>
    </xdr:from>
    <xdr:to>
      <xdr:col>26</xdr:col>
      <xdr:colOff>83821</xdr:colOff>
      <xdr:row>40</xdr:row>
      <xdr:rowOff>119380</xdr:rowOff>
    </xdr:to>
    <xdr:graphicFrame macro="">
      <xdr:nvGraphicFramePr>
        <xdr:cNvPr id="5" name="Chart 4">
          <a:extLst>
            <a:ext uri="{FF2B5EF4-FFF2-40B4-BE49-F238E27FC236}">
              <a16:creationId xmlns:a16="http://schemas.microsoft.com/office/drawing/2014/main" id="{A1BA4ACA-5CEC-4729-9F1B-36FAB701C6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165100</xdr:colOff>
      <xdr:row>38</xdr:row>
      <xdr:rowOff>114300</xdr:rowOff>
    </xdr:from>
    <xdr:to>
      <xdr:col>11</xdr:col>
      <xdr:colOff>1116330</xdr:colOff>
      <xdr:row>43</xdr:row>
      <xdr:rowOff>38100</xdr:rowOff>
    </xdr:to>
    <xdr:sp macro="" textlink="">
      <xdr:nvSpPr>
        <xdr:cNvPr id="16" name="TextBox 15">
          <a:extLst>
            <a:ext uri="{FF2B5EF4-FFF2-40B4-BE49-F238E27FC236}">
              <a16:creationId xmlns:a16="http://schemas.microsoft.com/office/drawing/2014/main" id="{56203E9B-4E55-4E93-AF08-901CE5AD0850}"/>
            </a:ext>
          </a:extLst>
        </xdr:cNvPr>
        <xdr:cNvSpPr txBox="1"/>
      </xdr:nvSpPr>
      <xdr:spPr>
        <a:xfrm>
          <a:off x="787400" y="8534400"/>
          <a:ext cx="9053830" cy="17018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a:solidFill>
                <a:schemeClr val="tx1"/>
              </a:solidFill>
              <a:effectLst/>
              <a:latin typeface="Lucida Bright" panose="02040602050505020304" pitchFamily="18" charset="0"/>
              <a:ea typeface="+mn-ea"/>
              <a:cs typeface="+mn-cs"/>
            </a:rPr>
            <a:t>Using</a:t>
          </a:r>
          <a:r>
            <a:rPr lang="en-US" sz="2000" b="1" baseline="0">
              <a:solidFill>
                <a:schemeClr val="tx1"/>
              </a:solidFill>
              <a:effectLst/>
              <a:latin typeface="Lucida Bright" panose="02040602050505020304" pitchFamily="18" charset="0"/>
              <a:ea typeface="+mn-ea"/>
              <a:cs typeface="+mn-cs"/>
            </a:rPr>
            <a:t> Excel: Data to Data Analysis to Exponential Smoothing</a:t>
          </a:r>
        </a:p>
        <a:p>
          <a:endParaRPr lang="en-US" sz="2000" b="1" baseline="0">
            <a:solidFill>
              <a:schemeClr val="tx1"/>
            </a:solidFill>
            <a:effectLst/>
            <a:latin typeface="Lucida Bright" panose="02040602050505020304" pitchFamily="18" charset="0"/>
            <a:ea typeface="+mn-ea"/>
            <a:cs typeface="+mn-cs"/>
          </a:endParaRPr>
        </a:p>
        <a:p>
          <a:r>
            <a:rPr lang="en-US" sz="2000" b="0" baseline="0">
              <a:solidFill>
                <a:schemeClr val="tx1"/>
              </a:solidFill>
              <a:effectLst/>
              <a:latin typeface="Lucida Bright" panose="02040602050505020304" pitchFamily="18" charset="0"/>
              <a:ea typeface="+mn-ea"/>
              <a:cs typeface="+mn-cs"/>
            </a:rPr>
            <a:t>Use the damping factor of </a:t>
          </a:r>
          <a:r>
            <a:rPr lang="en-US" sz="2000" b="1" baseline="0">
              <a:solidFill>
                <a:srgbClr val="C00000"/>
              </a:solidFill>
              <a:effectLst/>
              <a:latin typeface="Lucida Bright" panose="02040602050505020304" pitchFamily="18" charset="0"/>
              <a:ea typeface="+mn-ea"/>
              <a:cs typeface="+mn-cs"/>
            </a:rPr>
            <a:t>0.8</a:t>
          </a:r>
          <a:r>
            <a:rPr lang="en-US" sz="2000" b="0" baseline="0">
              <a:solidFill>
                <a:schemeClr val="tx1"/>
              </a:solidFill>
              <a:effectLst/>
              <a:latin typeface="Lucida Bright" panose="02040602050505020304" pitchFamily="18" charset="0"/>
              <a:ea typeface="+mn-ea"/>
              <a:cs typeface="+mn-cs"/>
            </a:rPr>
            <a:t> which is (1-0.2)</a:t>
          </a:r>
          <a:endParaRPr lang="en-US" sz="2000" b="0">
            <a:solidFill>
              <a:schemeClr val="tx1"/>
            </a:solidFill>
            <a:effectLst/>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000">
            <a:effectLst/>
          </a:endParaRPr>
        </a:p>
        <a:p>
          <a:endParaRPr lang="en-US" sz="2000" baseline="0">
            <a:solidFill>
              <a:schemeClr val="dk1"/>
            </a:solidFill>
            <a:effectLst/>
            <a:latin typeface="Lucida Bright" panose="02040602050505020304" pitchFamily="18" charset="0"/>
            <a:ea typeface="+mn-ea"/>
            <a:cs typeface="+mn-cs"/>
          </a:endParaRP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16</xdr:col>
      <xdr:colOff>203200</xdr:colOff>
      <xdr:row>46</xdr:row>
      <xdr:rowOff>152400</xdr:rowOff>
    </xdr:from>
    <xdr:to>
      <xdr:col>18</xdr:col>
      <xdr:colOff>650875</xdr:colOff>
      <xdr:row>53</xdr:row>
      <xdr:rowOff>0</xdr:rowOff>
    </xdr:to>
    <xdr:sp macro="" textlink="">
      <xdr:nvSpPr>
        <xdr:cNvPr id="17" name="Speech Bubble: Rectangle with Corners Rounded 16">
          <a:extLst>
            <a:ext uri="{FF2B5EF4-FFF2-40B4-BE49-F238E27FC236}">
              <a16:creationId xmlns:a16="http://schemas.microsoft.com/office/drawing/2014/main" id="{2745B650-B099-48C3-BEAA-6CE144A74101}"/>
            </a:ext>
          </a:extLst>
        </xdr:cNvPr>
        <xdr:cNvSpPr/>
      </xdr:nvSpPr>
      <xdr:spPr>
        <a:xfrm>
          <a:off x="13627100" y="10934700"/>
          <a:ext cx="1857375" cy="1092200"/>
        </a:xfrm>
        <a:prstGeom prst="wedgeRoundRectCallout">
          <a:avLst>
            <a:gd name="adj1" fmla="val -42581"/>
            <a:gd name="adj2" fmla="val -130111"/>
            <a:gd name="adj3"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2">
                  <a:lumMod val="50000"/>
                </a:schemeClr>
              </a:solidFill>
            </a:rPr>
            <a:t>Insert this range</a:t>
          </a:r>
        </a:p>
      </xdr:txBody>
    </xdr:sp>
    <xdr:clientData/>
  </xdr:twoCellAnchor>
  <xdr:twoCellAnchor>
    <xdr:from>
      <xdr:col>16</xdr:col>
      <xdr:colOff>88900</xdr:colOff>
      <xdr:row>32</xdr:row>
      <xdr:rowOff>12700</xdr:rowOff>
    </xdr:from>
    <xdr:to>
      <xdr:col>16</xdr:col>
      <xdr:colOff>431800</xdr:colOff>
      <xdr:row>43</xdr:row>
      <xdr:rowOff>88900</xdr:rowOff>
    </xdr:to>
    <xdr:sp macro="" textlink="">
      <xdr:nvSpPr>
        <xdr:cNvPr id="18" name="Right Brace 17">
          <a:extLst>
            <a:ext uri="{FF2B5EF4-FFF2-40B4-BE49-F238E27FC236}">
              <a16:creationId xmlns:a16="http://schemas.microsoft.com/office/drawing/2014/main" id="{A36AB9B1-AAA1-4533-9BA9-F099C90C7747}"/>
            </a:ext>
          </a:extLst>
        </xdr:cNvPr>
        <xdr:cNvSpPr/>
      </xdr:nvSpPr>
      <xdr:spPr>
        <a:xfrm>
          <a:off x="13512800" y="6413500"/>
          <a:ext cx="342900" cy="387350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12065</xdr:colOff>
      <xdr:row>2</xdr:row>
      <xdr:rowOff>18142</xdr:rowOff>
    </xdr:from>
    <xdr:to>
      <xdr:col>9</xdr:col>
      <xdr:colOff>1381124</xdr:colOff>
      <xdr:row>7</xdr:row>
      <xdr:rowOff>31749</xdr:rowOff>
    </xdr:to>
    <xdr:sp macro="" textlink="">
      <xdr:nvSpPr>
        <xdr:cNvPr id="2" name="Rounded Rectangle 12">
          <a:extLst>
            <a:ext uri="{FF2B5EF4-FFF2-40B4-BE49-F238E27FC236}">
              <a16:creationId xmlns:a16="http://schemas.microsoft.com/office/drawing/2014/main" id="{D0FF193C-EDB3-4B67-8555-3CA9281D9BDB}"/>
            </a:ext>
          </a:extLst>
        </xdr:cNvPr>
        <xdr:cNvSpPr/>
      </xdr:nvSpPr>
      <xdr:spPr>
        <a:xfrm>
          <a:off x="3273425" y="383902"/>
          <a:ext cx="7015479" cy="9280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 Forecasting Sample Problem </a:t>
          </a:r>
          <a:r>
            <a:rPr lang="en-US" sz="3200" b="1">
              <a:solidFill>
                <a:srgbClr val="FF0000"/>
              </a:solidFill>
              <a:latin typeface="Lucida Bright" panose="02040602050505020304" pitchFamily="18" charset="0"/>
            </a:rPr>
            <a:t>4</a:t>
          </a:r>
          <a:r>
            <a:rPr lang="en-US" sz="3200" b="0">
              <a:solidFill>
                <a:schemeClr val="accent4">
                  <a:lumMod val="50000"/>
                </a:schemeClr>
              </a:solidFill>
              <a:latin typeface="Lucida Bright" panose="02040602050505020304" pitchFamily="18" charset="0"/>
            </a:rPr>
            <a:t> </a:t>
          </a:r>
        </a:p>
      </xdr:txBody>
    </xdr:sp>
    <xdr:clientData/>
  </xdr:twoCellAnchor>
  <xdr:twoCellAnchor>
    <xdr:from>
      <xdr:col>0</xdr:col>
      <xdr:colOff>489857</xdr:colOff>
      <xdr:row>9</xdr:row>
      <xdr:rowOff>148046</xdr:rowOff>
    </xdr:from>
    <xdr:to>
      <xdr:col>11</xdr:col>
      <xdr:colOff>912223</xdr:colOff>
      <xdr:row>21</xdr:row>
      <xdr:rowOff>101600</xdr:rowOff>
    </xdr:to>
    <xdr:sp macro="" textlink="">
      <xdr:nvSpPr>
        <xdr:cNvPr id="3" name="TextBox 2">
          <a:extLst>
            <a:ext uri="{FF2B5EF4-FFF2-40B4-BE49-F238E27FC236}">
              <a16:creationId xmlns:a16="http://schemas.microsoft.com/office/drawing/2014/main" id="{3A1F92B8-AE59-4F37-BB05-340D978873FE}"/>
            </a:ext>
          </a:extLst>
        </xdr:cNvPr>
        <xdr:cNvSpPr txBox="1"/>
      </xdr:nvSpPr>
      <xdr:spPr>
        <a:xfrm>
          <a:off x="489857" y="1793966"/>
          <a:ext cx="12096206" cy="214811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b="1">
              <a:effectLst/>
              <a:latin typeface="Lucida Bright" panose="02040602050505020304" pitchFamily="18" charset="0"/>
              <a:ea typeface="Calibri"/>
              <a:cs typeface="Times New Roman"/>
            </a:rPr>
            <a:t>Weighted Moving Average:</a:t>
          </a:r>
          <a:endParaRPr lang="en-US" sz="2000">
            <a:effectLst/>
            <a:latin typeface="Lucida Bright" panose="02040602050505020304" pitchFamily="18" charset="0"/>
            <a:ea typeface="Calibri"/>
            <a:cs typeface="Times New Roman"/>
          </a:endParaRPr>
        </a:p>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A department store may find that in </a:t>
          </a:r>
          <a:r>
            <a:rPr lang="en-US" sz="2000" baseline="0">
              <a:effectLst/>
              <a:latin typeface="Lucida Bright" panose="02040602050505020304" pitchFamily="18" charset="0"/>
              <a:ea typeface="Calibri"/>
              <a:cs typeface="Times New Roman"/>
            </a:rPr>
            <a:t> five</a:t>
          </a:r>
          <a:r>
            <a:rPr lang="en-US" sz="2000">
              <a:effectLst/>
              <a:latin typeface="Lucida Bright" panose="02040602050505020304" pitchFamily="18" charset="0"/>
              <a:ea typeface="Calibri"/>
              <a:cs typeface="Times New Roman"/>
            </a:rPr>
            <a:t> month period, the best forecast is derived by using 40% of the actual sales for the most recent month, 30% of two months ago, 20% of three months ago, 5% of four month ago</a:t>
          </a:r>
          <a:r>
            <a:rPr lang="en-US" sz="2000" baseline="0">
              <a:effectLst/>
              <a:latin typeface="Lucida Bright" panose="02040602050505020304" pitchFamily="18" charset="0"/>
              <a:ea typeface="Calibri"/>
              <a:cs typeface="Times New Roman"/>
            </a:rPr>
            <a:t> and 5% of five months ago. </a:t>
          </a:r>
          <a:r>
            <a:rPr lang="en-US" sz="2000">
              <a:effectLst/>
              <a:latin typeface="Lucida Bright" panose="02040602050505020304" pitchFamily="18" charset="0"/>
              <a:ea typeface="Calibri"/>
              <a:cs typeface="Times New Roman"/>
            </a:rPr>
            <a:t>If the actual sales</a:t>
          </a:r>
          <a:r>
            <a:rPr lang="en-US" sz="2000" baseline="0">
              <a:effectLst/>
              <a:latin typeface="Lucida Bright" panose="02040602050505020304" pitchFamily="18" charset="0"/>
              <a:ea typeface="Calibri"/>
              <a:cs typeface="Times New Roman"/>
            </a:rPr>
            <a:t> were as shown below  (in  units)</a:t>
          </a:r>
          <a:r>
            <a:rPr lang="en-US" sz="2000">
              <a:effectLst/>
              <a:latin typeface="Lucida Bright" panose="02040602050505020304" pitchFamily="18" charset="0"/>
              <a:ea typeface="Calibri"/>
              <a:cs typeface="Times New Roman"/>
            </a:rPr>
            <a:t>:</a:t>
          </a:r>
        </a:p>
        <a:p>
          <a:pPr marL="0" marR="0">
            <a:lnSpc>
              <a:spcPct val="115000"/>
            </a:lnSpc>
            <a:spcBef>
              <a:spcPts val="0"/>
            </a:spcBef>
            <a:spcAft>
              <a:spcPts val="1000"/>
            </a:spcAft>
          </a:pPr>
          <a:r>
            <a:rPr lang="en-US" sz="2000">
              <a:effectLst/>
              <a:latin typeface="+mn-lt"/>
              <a:ea typeface="Calibri"/>
              <a:cs typeface="Times New Roman"/>
            </a:rPr>
            <a:t> </a:t>
          </a: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14">
          <a:hlinkClick xmlns:r="http://schemas.openxmlformats.org/officeDocument/2006/relationships" r:id="rId1"/>
          <a:extLst>
            <a:ext uri="{FF2B5EF4-FFF2-40B4-BE49-F238E27FC236}">
              <a16:creationId xmlns:a16="http://schemas.microsoft.com/office/drawing/2014/main" id="{0CB6F4A0-6CB0-4C30-9016-9FF5317078F9}"/>
            </a:ext>
          </a:extLst>
        </xdr:cNvPr>
        <xdr:cNvSpPr/>
      </xdr:nvSpPr>
      <xdr:spPr>
        <a:xfrm>
          <a:off x="931819" y="343989"/>
          <a:ext cx="1199605" cy="10096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470808</xdr:colOff>
      <xdr:row>3</xdr:row>
      <xdr:rowOff>166734</xdr:rowOff>
    </xdr:from>
    <xdr:to>
      <xdr:col>17</xdr:col>
      <xdr:colOff>108857</xdr:colOff>
      <xdr:row>8</xdr:row>
      <xdr:rowOff>25218</xdr:rowOff>
    </xdr:to>
    <xdr:sp macro="" textlink="">
      <xdr:nvSpPr>
        <xdr:cNvPr id="5" name="Rounded Rectangle 15">
          <a:extLst>
            <a:ext uri="{FF2B5EF4-FFF2-40B4-BE49-F238E27FC236}">
              <a16:creationId xmlns:a16="http://schemas.microsoft.com/office/drawing/2014/main" id="{F107DC6F-D917-492F-98C8-4FE44DE5BA3E}"/>
            </a:ext>
          </a:extLst>
        </xdr:cNvPr>
        <xdr:cNvSpPr/>
      </xdr:nvSpPr>
      <xdr:spPr>
        <a:xfrm>
          <a:off x="13287648" y="715374"/>
          <a:ext cx="2952749" cy="772884"/>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Workspace</a:t>
          </a:r>
        </a:p>
      </xdr:txBody>
    </xdr:sp>
    <xdr:clientData/>
  </xdr:twoCellAnchor>
  <xdr:twoCellAnchor>
    <xdr:from>
      <xdr:col>12</xdr:col>
      <xdr:colOff>108857</xdr:colOff>
      <xdr:row>7</xdr:row>
      <xdr:rowOff>34835</xdr:rowOff>
    </xdr:from>
    <xdr:to>
      <xdr:col>12</xdr:col>
      <xdr:colOff>108857</xdr:colOff>
      <xdr:row>37</xdr:row>
      <xdr:rowOff>158932</xdr:rowOff>
    </xdr:to>
    <xdr:cxnSp macro="">
      <xdr:nvCxnSpPr>
        <xdr:cNvPr id="6" name="Straight Connector 5">
          <a:extLst>
            <a:ext uri="{FF2B5EF4-FFF2-40B4-BE49-F238E27FC236}">
              <a16:creationId xmlns:a16="http://schemas.microsoft.com/office/drawing/2014/main" id="{B178A9D2-2C10-4BC1-A202-F83B04540B7C}"/>
            </a:ext>
          </a:extLst>
        </xdr:cNvPr>
        <xdr:cNvCxnSpPr/>
      </xdr:nvCxnSpPr>
      <xdr:spPr>
        <a:xfrm flipH="1">
          <a:off x="12925697" y="1314995"/>
          <a:ext cx="0" cy="734023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548640</xdr:colOff>
      <xdr:row>22</xdr:row>
      <xdr:rowOff>264160</xdr:rowOff>
    </xdr:from>
    <xdr:to>
      <xdr:col>11</xdr:col>
      <xdr:colOff>200660</xdr:colOff>
      <xdr:row>27</xdr:row>
      <xdr:rowOff>127000</xdr:rowOff>
    </xdr:to>
    <xdr:sp macro="" textlink="">
      <xdr:nvSpPr>
        <xdr:cNvPr id="7" name="TextBox 6">
          <a:extLst>
            <a:ext uri="{FF2B5EF4-FFF2-40B4-BE49-F238E27FC236}">
              <a16:creationId xmlns:a16="http://schemas.microsoft.com/office/drawing/2014/main" id="{7A555E10-F6BF-4CC7-81D4-9A25F24C384B}"/>
            </a:ext>
          </a:extLst>
        </xdr:cNvPr>
        <xdr:cNvSpPr txBox="1"/>
      </xdr:nvSpPr>
      <xdr:spPr>
        <a:xfrm>
          <a:off x="548640" y="4287520"/>
          <a:ext cx="11325860" cy="1082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a) Find</a:t>
          </a:r>
          <a:r>
            <a:rPr lang="en-US" sz="2000" baseline="0">
              <a:latin typeface="Lucida Bright" panose="02040602050505020304" pitchFamily="18" charset="0"/>
            </a:rPr>
            <a:t> the forecast for month six:</a:t>
          </a:r>
        </a:p>
        <a:p>
          <a:r>
            <a:rPr lang="en-US" sz="2000" baseline="0">
              <a:latin typeface="Lucida Bright" panose="02040602050505020304" pitchFamily="18" charset="0"/>
            </a:rPr>
            <a:t>.</a:t>
          </a:r>
        </a:p>
      </xdr:txBody>
    </xdr:sp>
    <xdr:clientData/>
  </xdr:twoCellAnchor>
  <xdr:twoCellAnchor>
    <xdr:from>
      <xdr:col>11</xdr:col>
      <xdr:colOff>625476</xdr:colOff>
      <xdr:row>34</xdr:row>
      <xdr:rowOff>269875</xdr:rowOff>
    </xdr:from>
    <xdr:to>
      <xdr:col>14</xdr:col>
      <xdr:colOff>400051</xdr:colOff>
      <xdr:row>37</xdr:row>
      <xdr:rowOff>101601</xdr:rowOff>
    </xdr:to>
    <xdr:sp macro="" textlink="">
      <xdr:nvSpPr>
        <xdr:cNvPr id="8" name="Rounded Rectangular Callout 8">
          <a:extLst>
            <a:ext uri="{FF2B5EF4-FFF2-40B4-BE49-F238E27FC236}">
              <a16:creationId xmlns:a16="http://schemas.microsoft.com/office/drawing/2014/main" id="{E591C068-542B-41F6-880A-0DF4C026CCC4}"/>
            </a:ext>
          </a:extLst>
        </xdr:cNvPr>
        <xdr:cNvSpPr/>
      </xdr:nvSpPr>
      <xdr:spPr>
        <a:xfrm>
          <a:off x="12299316" y="8004175"/>
          <a:ext cx="2372995" cy="593726"/>
        </a:xfrm>
        <a:prstGeom prst="wedgeRoundRectCallout">
          <a:avLst>
            <a:gd name="adj1" fmla="val -111318"/>
            <a:gd name="adj2" fmla="val -56633"/>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latin typeface="Lucida Bright" panose="02040602050505020304" pitchFamily="18" charset="0"/>
            </a:rPr>
            <a:t>Answer</a:t>
          </a:r>
          <a:r>
            <a:rPr lang="en-US" sz="2800" baseline="0">
              <a:solidFill>
                <a:schemeClr val="accent1">
                  <a:lumMod val="50000"/>
                </a:schemeClr>
              </a:solidFill>
              <a:latin typeface="Lucida Bright" panose="02040602050505020304" pitchFamily="18" charset="0"/>
            </a:rPr>
            <a:t> </a:t>
          </a:r>
          <a:endParaRPr lang="en-US" sz="2800">
            <a:solidFill>
              <a:schemeClr val="accent1">
                <a:lumMod val="50000"/>
              </a:schemeClr>
            </a:solidFill>
            <a:latin typeface="Lucida Bright" panose="02040602050505020304" pitchFamily="18" charset="0"/>
          </a:endParaRPr>
        </a:p>
      </xdr:txBody>
    </xdr:sp>
    <xdr:clientData/>
  </xdr:twoCellAnchor>
  <xdr:twoCellAnchor>
    <xdr:from>
      <xdr:col>0</xdr:col>
      <xdr:colOff>383540</xdr:colOff>
      <xdr:row>37</xdr:row>
      <xdr:rowOff>146685</xdr:rowOff>
    </xdr:from>
    <xdr:to>
      <xdr:col>11</xdr:col>
      <xdr:colOff>35560</xdr:colOff>
      <xdr:row>43</xdr:row>
      <xdr:rowOff>88900</xdr:rowOff>
    </xdr:to>
    <xdr:sp macro="" textlink="">
      <xdr:nvSpPr>
        <xdr:cNvPr id="10" name="TextBox 9">
          <a:extLst>
            <a:ext uri="{FF2B5EF4-FFF2-40B4-BE49-F238E27FC236}">
              <a16:creationId xmlns:a16="http://schemas.microsoft.com/office/drawing/2014/main" id="{7EBB84E4-DEA8-4E20-8CEF-9077399EC5FA}"/>
            </a:ext>
          </a:extLst>
        </xdr:cNvPr>
        <xdr:cNvSpPr txBox="1"/>
      </xdr:nvSpPr>
      <xdr:spPr>
        <a:xfrm>
          <a:off x="383540" y="8642985"/>
          <a:ext cx="11325860" cy="1039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aseline="0">
              <a:latin typeface="Lucida Bright" panose="02040602050505020304" pitchFamily="18" charset="0"/>
            </a:rPr>
            <a:t>b) Find the forecast for month  seven if the actual sales in month six are 35 units:</a:t>
          </a:r>
        </a:p>
      </xdr:txBody>
    </xdr:sp>
    <xdr:clientData/>
  </xdr:twoCellAnchor>
  <xdr:twoCellAnchor>
    <xdr:from>
      <xdr:col>10</xdr:col>
      <xdr:colOff>102508</xdr:colOff>
      <xdr:row>33</xdr:row>
      <xdr:rowOff>234497</xdr:rowOff>
    </xdr:from>
    <xdr:to>
      <xdr:col>10</xdr:col>
      <xdr:colOff>318408</xdr:colOff>
      <xdr:row>35</xdr:row>
      <xdr:rowOff>48079</xdr:rowOff>
    </xdr:to>
    <xdr:sp macro="" textlink="">
      <xdr:nvSpPr>
        <xdr:cNvPr id="11" name="Right Brace 10">
          <a:extLst>
            <a:ext uri="{FF2B5EF4-FFF2-40B4-BE49-F238E27FC236}">
              <a16:creationId xmlns:a16="http://schemas.microsoft.com/office/drawing/2014/main" id="{6D11B273-C19E-4D76-A5B8-03F933BD90DE}"/>
            </a:ext>
          </a:extLst>
        </xdr:cNvPr>
        <xdr:cNvSpPr/>
      </xdr:nvSpPr>
      <xdr:spPr>
        <a:xfrm>
          <a:off x="10454822" y="7702097"/>
          <a:ext cx="215900" cy="553811"/>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311151</xdr:colOff>
      <xdr:row>52</xdr:row>
      <xdr:rowOff>218621</xdr:rowOff>
    </xdr:from>
    <xdr:to>
      <xdr:col>14</xdr:col>
      <xdr:colOff>85726</xdr:colOff>
      <xdr:row>55</xdr:row>
      <xdr:rowOff>97972</xdr:rowOff>
    </xdr:to>
    <xdr:sp macro="" textlink="">
      <xdr:nvSpPr>
        <xdr:cNvPr id="12" name="Rounded Rectangular Callout 8">
          <a:extLst>
            <a:ext uri="{FF2B5EF4-FFF2-40B4-BE49-F238E27FC236}">
              <a16:creationId xmlns:a16="http://schemas.microsoft.com/office/drawing/2014/main" id="{2E71307A-CF21-4371-9A9C-BDCAFB1C013F}"/>
            </a:ext>
          </a:extLst>
        </xdr:cNvPr>
        <xdr:cNvSpPr/>
      </xdr:nvSpPr>
      <xdr:spPr>
        <a:xfrm>
          <a:off x="11991522" y="12715421"/>
          <a:ext cx="2376261" cy="597808"/>
        </a:xfrm>
        <a:prstGeom prst="wedgeRoundRectCallout">
          <a:avLst>
            <a:gd name="adj1" fmla="val -111318"/>
            <a:gd name="adj2" fmla="val -56633"/>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latin typeface="Lucida Bright" panose="02040602050505020304" pitchFamily="18" charset="0"/>
            </a:rPr>
            <a:t>Answer</a:t>
          </a:r>
          <a:r>
            <a:rPr lang="en-US" sz="2800" baseline="0">
              <a:solidFill>
                <a:schemeClr val="accent1">
                  <a:lumMod val="50000"/>
                </a:schemeClr>
              </a:solidFill>
              <a:latin typeface="Lucida Bright" panose="02040602050505020304" pitchFamily="18" charset="0"/>
            </a:rPr>
            <a:t> </a:t>
          </a:r>
          <a:endParaRPr lang="en-US" sz="2800">
            <a:solidFill>
              <a:schemeClr val="accent1">
                <a:lumMod val="50000"/>
              </a:schemeClr>
            </a:solidFill>
            <a:latin typeface="Lucida Bright" panose="02040602050505020304" pitchFamily="18" charset="0"/>
          </a:endParaRPr>
        </a:p>
      </xdr:txBody>
    </xdr:sp>
    <xdr:clientData/>
  </xdr:twoCellAnchor>
  <xdr:twoCellAnchor>
    <xdr:from>
      <xdr:col>17</xdr:col>
      <xdr:colOff>566058</xdr:colOff>
      <xdr:row>3</xdr:row>
      <xdr:rowOff>87086</xdr:rowOff>
    </xdr:from>
    <xdr:to>
      <xdr:col>19</xdr:col>
      <xdr:colOff>718004</xdr:colOff>
      <xdr:row>8</xdr:row>
      <xdr:rowOff>12700</xdr:rowOff>
    </xdr:to>
    <xdr:sp macro="" textlink="">
      <xdr:nvSpPr>
        <xdr:cNvPr id="13" name="Rectangle: Rounded Corners 12">
          <a:hlinkClick xmlns:r="http://schemas.openxmlformats.org/officeDocument/2006/relationships" r:id="rId2"/>
          <a:extLst>
            <a:ext uri="{FF2B5EF4-FFF2-40B4-BE49-F238E27FC236}">
              <a16:creationId xmlns:a16="http://schemas.microsoft.com/office/drawing/2014/main" id="{89747DF7-70E5-4514-A170-69FC70F0922B}"/>
            </a:ext>
          </a:extLst>
        </xdr:cNvPr>
        <xdr:cNvSpPr/>
      </xdr:nvSpPr>
      <xdr:spPr>
        <a:xfrm>
          <a:off x="16697598" y="635726"/>
          <a:ext cx="1729286" cy="840014"/>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9</xdr:col>
      <xdr:colOff>696686</xdr:colOff>
      <xdr:row>29</xdr:row>
      <xdr:rowOff>97971</xdr:rowOff>
    </xdr:from>
    <xdr:to>
      <xdr:col>9</xdr:col>
      <xdr:colOff>696686</xdr:colOff>
      <xdr:row>33</xdr:row>
      <xdr:rowOff>217714</xdr:rowOff>
    </xdr:to>
    <xdr:cxnSp macro="">
      <xdr:nvCxnSpPr>
        <xdr:cNvPr id="16" name="Straight Arrow Connector 15">
          <a:extLst>
            <a:ext uri="{FF2B5EF4-FFF2-40B4-BE49-F238E27FC236}">
              <a16:creationId xmlns:a16="http://schemas.microsoft.com/office/drawing/2014/main" id="{3C58CC19-BF46-4741-938E-2E112A2785B6}"/>
            </a:ext>
          </a:extLst>
        </xdr:cNvPr>
        <xdr:cNvCxnSpPr/>
      </xdr:nvCxnSpPr>
      <xdr:spPr>
        <a:xfrm>
          <a:off x="9612086" y="6096000"/>
          <a:ext cx="0" cy="15893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740229</xdr:colOff>
      <xdr:row>46</xdr:row>
      <xdr:rowOff>239486</xdr:rowOff>
    </xdr:from>
    <xdr:to>
      <xdr:col>9</xdr:col>
      <xdr:colOff>772886</xdr:colOff>
      <xdr:row>51</xdr:row>
      <xdr:rowOff>228600</xdr:rowOff>
    </xdr:to>
    <xdr:cxnSp macro="">
      <xdr:nvCxnSpPr>
        <xdr:cNvPr id="18" name="Straight Arrow Connector 17">
          <a:extLst>
            <a:ext uri="{FF2B5EF4-FFF2-40B4-BE49-F238E27FC236}">
              <a16:creationId xmlns:a16="http://schemas.microsoft.com/office/drawing/2014/main" id="{53241A03-01B8-4445-8783-5240A36CF78B}"/>
            </a:ext>
          </a:extLst>
        </xdr:cNvPr>
        <xdr:cNvCxnSpPr/>
      </xdr:nvCxnSpPr>
      <xdr:spPr>
        <a:xfrm>
          <a:off x="9655629" y="10646229"/>
          <a:ext cx="32657" cy="173082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48080</xdr:colOff>
      <xdr:row>51</xdr:row>
      <xdr:rowOff>245383</xdr:rowOff>
    </xdr:from>
    <xdr:to>
      <xdr:col>10</xdr:col>
      <xdr:colOff>263980</xdr:colOff>
      <xdr:row>53</xdr:row>
      <xdr:rowOff>102508</xdr:rowOff>
    </xdr:to>
    <xdr:sp macro="" textlink="">
      <xdr:nvSpPr>
        <xdr:cNvPr id="21" name="Right Brace 20">
          <a:extLst>
            <a:ext uri="{FF2B5EF4-FFF2-40B4-BE49-F238E27FC236}">
              <a16:creationId xmlns:a16="http://schemas.microsoft.com/office/drawing/2014/main" id="{3469838B-7307-4223-A4B6-B2959D1B7500}"/>
            </a:ext>
          </a:extLst>
        </xdr:cNvPr>
        <xdr:cNvSpPr/>
      </xdr:nvSpPr>
      <xdr:spPr>
        <a:xfrm>
          <a:off x="10400394" y="12393840"/>
          <a:ext cx="215900" cy="553811"/>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3</xdr:col>
      <xdr:colOff>377191</xdr:colOff>
      <xdr:row>3</xdr:row>
      <xdr:rowOff>46718</xdr:rowOff>
    </xdr:from>
    <xdr:to>
      <xdr:col>11</xdr:col>
      <xdr:colOff>57785</xdr:colOff>
      <xdr:row>7</xdr:row>
      <xdr:rowOff>135618</xdr:rowOff>
    </xdr:to>
    <xdr:sp macro="" textlink="">
      <xdr:nvSpPr>
        <xdr:cNvPr id="2" name="Rounded Rectangle 1">
          <a:extLst>
            <a:ext uri="{FF2B5EF4-FFF2-40B4-BE49-F238E27FC236}">
              <a16:creationId xmlns:a16="http://schemas.microsoft.com/office/drawing/2014/main" id="{00000000-0008-0000-2600-000002000000}"/>
            </a:ext>
          </a:extLst>
        </xdr:cNvPr>
        <xdr:cNvSpPr/>
      </xdr:nvSpPr>
      <xdr:spPr>
        <a:xfrm>
          <a:off x="2821941" y="618218"/>
          <a:ext cx="5697219" cy="8509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Forecasting Problem </a:t>
          </a:r>
          <a:r>
            <a:rPr lang="en-US" sz="3200" b="1">
              <a:solidFill>
                <a:srgbClr val="FF0000"/>
              </a:solidFill>
              <a:latin typeface="Lucida Bright" panose="02040602050505020304" pitchFamily="18" charset="0"/>
            </a:rPr>
            <a:t>2</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142875</xdr:colOff>
      <xdr:row>12</xdr:row>
      <xdr:rowOff>78196</xdr:rowOff>
    </xdr:from>
    <xdr:to>
      <xdr:col>11</xdr:col>
      <xdr:colOff>1094105</xdr:colOff>
      <xdr:row>28</xdr:row>
      <xdr:rowOff>244475</xdr:rowOff>
    </xdr:to>
    <xdr:sp macro="" textlink="">
      <xdr:nvSpPr>
        <xdr:cNvPr id="3" name="TextBox 2">
          <a:extLst>
            <a:ext uri="{FF2B5EF4-FFF2-40B4-BE49-F238E27FC236}">
              <a16:creationId xmlns:a16="http://schemas.microsoft.com/office/drawing/2014/main" id="{00000000-0008-0000-2600-000003000000}"/>
            </a:ext>
          </a:extLst>
        </xdr:cNvPr>
        <xdr:cNvSpPr txBox="1"/>
      </xdr:nvSpPr>
      <xdr:spPr>
        <a:xfrm>
          <a:off x="746125" y="2364196"/>
          <a:ext cx="8809355" cy="353177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a:solidFill>
                <a:schemeClr val="tx1"/>
              </a:solidFill>
              <a:effectLst/>
              <a:latin typeface="Lucida Bright" panose="02040602050505020304" pitchFamily="18" charset="0"/>
              <a:ea typeface="+mn-ea"/>
              <a:cs typeface="+mn-cs"/>
            </a:rPr>
            <a:t>Exponential Smoothing Problem 1:</a:t>
          </a:r>
        </a:p>
        <a:p>
          <a:endParaRPr lang="en-US" sz="2000" b="1">
            <a:solidFill>
              <a:schemeClr val="tx1"/>
            </a:solidFill>
            <a:effectLst/>
            <a:latin typeface="Lucida Bright" panose="02040602050505020304" pitchFamily="18" charset="0"/>
            <a:ea typeface="+mn-ea"/>
            <a:cs typeface="+mn-cs"/>
          </a:endParaRPr>
        </a:p>
        <a:p>
          <a:r>
            <a:rPr lang="en-US" sz="2000">
              <a:solidFill>
                <a:schemeClr val="dk1"/>
              </a:solidFill>
              <a:effectLst/>
              <a:latin typeface="Lucida Bright" panose="02040602050505020304" pitchFamily="18" charset="0"/>
              <a:ea typeface="+mn-ea"/>
              <a:cs typeface="+mn-cs"/>
            </a:rPr>
            <a:t>Assume that the last month’s forecast F(t) was 1,050.</a:t>
          </a:r>
          <a:r>
            <a:rPr lang="en-US" sz="2000" baseline="0">
              <a:solidFill>
                <a:schemeClr val="dk1"/>
              </a:solidFill>
              <a:effectLst/>
              <a:latin typeface="Lucida Bright" panose="02040602050505020304" pitchFamily="18" charset="0"/>
              <a:ea typeface="+mn-ea"/>
              <a:cs typeface="+mn-cs"/>
            </a:rPr>
            <a:t> </a:t>
          </a:r>
        </a:p>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The actual demand in the present period D(t) was </a:t>
          </a:r>
          <a:r>
            <a:rPr lang="en-US" sz="2000">
              <a:solidFill>
                <a:schemeClr val="dk1"/>
              </a:solidFill>
              <a:effectLst/>
              <a:latin typeface="Lucida Bright" panose="02040602050505020304" pitchFamily="18" charset="0"/>
              <a:ea typeface="+mn-ea"/>
              <a:cs typeface="+mn-cs"/>
            </a:rPr>
            <a:t>1,000</a:t>
          </a:r>
          <a:r>
            <a:rPr lang="en-US" sz="2000" baseline="0">
              <a:solidFill>
                <a:schemeClr val="dk1"/>
              </a:solidFill>
              <a:effectLst/>
              <a:latin typeface="Lucida Bright" panose="02040602050505020304" pitchFamily="18" charset="0"/>
              <a:ea typeface="+mn-ea"/>
              <a:cs typeface="+mn-cs"/>
            </a:rPr>
            <a:t> and the</a:t>
          </a:r>
        </a:p>
        <a:p>
          <a:r>
            <a:rPr lang="en-US" sz="2000">
              <a:solidFill>
                <a:schemeClr val="dk1"/>
              </a:solidFill>
              <a:effectLst/>
              <a:latin typeface="Lucida Bright" panose="02040602050505020304" pitchFamily="18" charset="0"/>
              <a:ea typeface="+mn-ea"/>
              <a:cs typeface="+mn-cs"/>
            </a:rPr>
            <a:t>forecast for this month F(t+1)</a:t>
          </a:r>
          <a:r>
            <a:rPr lang="en-US" sz="2000" baseline="0">
              <a:solidFill>
                <a:schemeClr val="dk1"/>
              </a:solidFill>
              <a:effectLst/>
              <a:latin typeface="Lucida Bright" panose="02040602050505020304" pitchFamily="18" charset="0"/>
              <a:ea typeface="+mn-ea"/>
              <a:cs typeface="+mn-cs"/>
            </a:rPr>
            <a:t> is 1047.50</a:t>
          </a:r>
          <a:r>
            <a:rPr lang="en-US" sz="2000">
              <a:solidFill>
                <a:schemeClr val="dk1"/>
              </a:solidFill>
              <a:effectLst/>
              <a:latin typeface="Lucida Bright" panose="02040602050505020304" pitchFamily="18" charset="0"/>
              <a:ea typeface="+mn-ea"/>
              <a:cs typeface="+mn-cs"/>
            </a:rPr>
            <a:t>?</a:t>
          </a:r>
        </a:p>
        <a:p>
          <a:endParaRPr lang="en-US" sz="2000">
            <a:solidFill>
              <a:schemeClr val="dk1"/>
            </a:solidFill>
            <a:effectLst/>
            <a:latin typeface="Lucida Bright" panose="02040602050505020304" pitchFamily="18" charset="0"/>
            <a:ea typeface="+mn-ea"/>
            <a:cs typeface="+mn-cs"/>
          </a:endParaRPr>
        </a:p>
        <a:p>
          <a:r>
            <a:rPr lang="en-US" sz="2000">
              <a:solidFill>
                <a:schemeClr val="dk1"/>
              </a:solidFill>
              <a:effectLst/>
              <a:latin typeface="Lucida Bright" panose="02040602050505020304" pitchFamily="18" charset="0"/>
              <a:ea typeface="+mn-ea"/>
              <a:cs typeface="+mn-cs"/>
            </a:rPr>
            <a:t>Calculate</a:t>
          </a:r>
          <a:r>
            <a:rPr lang="en-US" sz="2000" baseline="0">
              <a:solidFill>
                <a:schemeClr val="dk1"/>
              </a:solidFill>
              <a:effectLst/>
              <a:latin typeface="Lucida Bright" panose="02040602050505020304" pitchFamily="18" charset="0"/>
              <a:ea typeface="+mn-ea"/>
              <a:cs typeface="+mn-cs"/>
            </a:rPr>
            <a:t> </a:t>
          </a:r>
          <a:r>
            <a:rPr lang="en-US" sz="2000">
              <a:solidFill>
                <a:schemeClr val="dk1"/>
              </a:solidFill>
              <a:effectLst/>
              <a:latin typeface="Lucida Bright" panose="02040602050505020304" pitchFamily="18" charset="0"/>
              <a:ea typeface="+mn-ea"/>
              <a:cs typeface="+mn-cs"/>
            </a:rPr>
            <a:t>the value</a:t>
          </a:r>
          <a:r>
            <a:rPr lang="en-US" sz="2000" baseline="0">
              <a:solidFill>
                <a:schemeClr val="dk1"/>
              </a:solidFill>
              <a:effectLst/>
              <a:latin typeface="Lucida Bright" panose="02040602050505020304" pitchFamily="18" charset="0"/>
              <a:ea typeface="+mn-ea"/>
              <a:cs typeface="+mn-cs"/>
            </a:rPr>
            <a:t> of a smoothing constant </a:t>
          </a:r>
          <a:r>
            <a:rPr lang="el-GR" sz="2800" baseline="0">
              <a:solidFill>
                <a:schemeClr val="dk1"/>
              </a:solidFill>
              <a:effectLst/>
              <a:latin typeface="Times New Roman" panose="02020603050405020304" pitchFamily="18" charset="0"/>
              <a:ea typeface="+mn-ea"/>
              <a:cs typeface="Times New Roman" panose="02020603050405020304" pitchFamily="18" charset="0"/>
            </a:rPr>
            <a:t>α</a:t>
          </a:r>
          <a:r>
            <a:rPr lang="en-US" sz="2000" baseline="0">
              <a:solidFill>
                <a:schemeClr val="dk1"/>
              </a:solidFill>
              <a:effectLst/>
              <a:latin typeface="Lucida Bright" panose="02040602050505020304" pitchFamily="18" charset="0"/>
              <a:ea typeface="+mn-ea"/>
              <a:cs typeface="+mn-cs"/>
            </a:rPr>
            <a:t>.</a:t>
          </a:r>
        </a:p>
        <a:p>
          <a:endParaRPr lang="en-US" sz="2000" baseline="0">
            <a:solidFill>
              <a:schemeClr val="dk1"/>
            </a:solidFill>
            <a:effectLst/>
            <a:latin typeface="Lucida Bright" panose="02040602050505020304" pitchFamily="18" charset="0"/>
            <a:ea typeface="+mn-ea"/>
            <a:cs typeface="+mn-cs"/>
          </a:endParaRPr>
        </a:p>
        <a:p>
          <a:r>
            <a:rPr lang="en-US" sz="2000" baseline="0">
              <a:solidFill>
                <a:schemeClr val="dk1"/>
              </a:solidFill>
              <a:effectLst/>
              <a:latin typeface="Lucida Bright" panose="02040602050505020304" pitchFamily="18" charset="0"/>
              <a:ea typeface="+mn-ea"/>
              <a:cs typeface="+mn-cs"/>
            </a:rPr>
            <a:t>F(t+1) = </a:t>
          </a:r>
          <a:r>
            <a:rPr lang="el-GR" sz="2000" baseline="0">
              <a:solidFill>
                <a:schemeClr val="dk1"/>
              </a:solidFill>
              <a:effectLst/>
              <a:latin typeface="Calibri"/>
              <a:ea typeface="+mn-ea"/>
              <a:cs typeface="Calibri"/>
            </a:rPr>
            <a:t>α</a:t>
          </a:r>
          <a:r>
            <a:rPr lang="en-US" sz="2000" baseline="0">
              <a:solidFill>
                <a:schemeClr val="dk1"/>
              </a:solidFill>
              <a:effectLst/>
              <a:latin typeface="Calibri"/>
              <a:ea typeface="+mn-ea"/>
              <a:cs typeface="Calibri"/>
            </a:rPr>
            <a:t>*D(t) +(1-</a:t>
          </a:r>
          <a:r>
            <a:rPr lang="el-GR" sz="2000" baseline="0">
              <a:solidFill>
                <a:schemeClr val="dk1"/>
              </a:solidFill>
              <a:effectLst/>
              <a:latin typeface="Calibri"/>
              <a:ea typeface="+mn-ea"/>
              <a:cs typeface="Calibri"/>
            </a:rPr>
            <a:t>α</a:t>
          </a:r>
          <a:r>
            <a:rPr lang="en-US" sz="2000" baseline="0">
              <a:solidFill>
                <a:schemeClr val="dk1"/>
              </a:solidFill>
              <a:effectLst/>
              <a:latin typeface="Calibri"/>
              <a:ea typeface="+mn-ea"/>
              <a:cs typeface="Calibri"/>
            </a:rPr>
            <a:t>)*F(t)</a:t>
          </a:r>
          <a:endParaRPr lang="en-US" sz="2000" baseline="0">
            <a:solidFill>
              <a:schemeClr val="dk1"/>
            </a:solidFill>
            <a:effectLst/>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000">
            <a:effectLst/>
          </a:endParaRPr>
        </a:p>
        <a:p>
          <a:endParaRPr lang="en-US" sz="2000" baseline="0">
            <a:solidFill>
              <a:schemeClr val="dk1"/>
            </a:solidFill>
            <a:effectLst/>
            <a:latin typeface="Lucida Bright" panose="02040602050505020304" pitchFamily="18" charset="0"/>
            <a:ea typeface="+mn-ea"/>
            <a:cs typeface="+mn-cs"/>
          </a:endParaRP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0</xdr:col>
      <xdr:colOff>446678</xdr:colOff>
      <xdr:row>2</xdr:row>
      <xdr:rowOff>59509</xdr:rowOff>
    </xdr:from>
    <xdr:to>
      <xdr:col>2</xdr:col>
      <xdr:colOff>714374</xdr:colOff>
      <xdr:row>8</xdr:row>
      <xdr:rowOff>15875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600-000004000000}"/>
            </a:ext>
          </a:extLst>
        </xdr:cNvPr>
        <xdr:cNvSpPr/>
      </xdr:nvSpPr>
      <xdr:spPr>
        <a:xfrm>
          <a:off x="446678" y="440509"/>
          <a:ext cx="1490071" cy="109936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12</xdr:col>
      <xdr:colOff>158750</xdr:colOff>
      <xdr:row>11</xdr:row>
      <xdr:rowOff>153670</xdr:rowOff>
    </xdr:from>
    <xdr:to>
      <xdr:col>12</xdr:col>
      <xdr:colOff>158750</xdr:colOff>
      <xdr:row>56</xdr:row>
      <xdr:rowOff>108585</xdr:rowOff>
    </xdr:to>
    <xdr:cxnSp macro="">
      <xdr:nvCxnSpPr>
        <xdr:cNvPr id="6" name="Straight Connector 5">
          <a:extLst>
            <a:ext uri="{FF2B5EF4-FFF2-40B4-BE49-F238E27FC236}">
              <a16:creationId xmlns:a16="http://schemas.microsoft.com/office/drawing/2014/main" id="{00000000-0008-0000-2600-000006000000}"/>
            </a:ext>
          </a:extLst>
        </xdr:cNvPr>
        <xdr:cNvCxnSpPr/>
      </xdr:nvCxnSpPr>
      <xdr:spPr>
        <a:xfrm flipH="1">
          <a:off x="9731375" y="2249170"/>
          <a:ext cx="0" cy="997204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831850</xdr:colOff>
      <xdr:row>3</xdr:row>
      <xdr:rowOff>3175</xdr:rowOff>
    </xdr:from>
    <xdr:to>
      <xdr:col>20</xdr:col>
      <xdr:colOff>615951</xdr:colOff>
      <xdr:row>7</xdr:row>
      <xdr:rowOff>155575</xdr:rowOff>
    </xdr:to>
    <xdr:sp macro="" textlink="">
      <xdr:nvSpPr>
        <xdr:cNvPr id="9" name="Rectangle: Rounded Corners 8">
          <a:hlinkClick xmlns:r="http://schemas.openxmlformats.org/officeDocument/2006/relationships" r:id="rId2"/>
          <a:extLst>
            <a:ext uri="{FF2B5EF4-FFF2-40B4-BE49-F238E27FC236}">
              <a16:creationId xmlns:a16="http://schemas.microsoft.com/office/drawing/2014/main" id="{00000000-0008-0000-2600-000009000000}"/>
            </a:ext>
          </a:extLst>
        </xdr:cNvPr>
        <xdr:cNvSpPr/>
      </xdr:nvSpPr>
      <xdr:spPr>
        <a:xfrm>
          <a:off x="13963650" y="536575"/>
          <a:ext cx="2095501" cy="8636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13</xdr:col>
      <xdr:colOff>266700</xdr:colOff>
      <xdr:row>3</xdr:row>
      <xdr:rowOff>50800</xdr:rowOff>
    </xdr:from>
    <xdr:to>
      <xdr:col>17</xdr:col>
      <xdr:colOff>278492</xdr:colOff>
      <xdr:row>7</xdr:row>
      <xdr:rowOff>123370</xdr:rowOff>
    </xdr:to>
    <xdr:sp macro="" textlink="">
      <xdr:nvSpPr>
        <xdr:cNvPr id="8" name="Rounded Rectangle 15">
          <a:extLst>
            <a:ext uri="{FF2B5EF4-FFF2-40B4-BE49-F238E27FC236}">
              <a16:creationId xmlns:a16="http://schemas.microsoft.com/office/drawing/2014/main" id="{1958E56C-8183-4B26-A4E4-3BB00618D4D6}"/>
            </a:ext>
          </a:extLst>
        </xdr:cNvPr>
        <xdr:cNvSpPr/>
      </xdr:nvSpPr>
      <xdr:spPr>
        <a:xfrm>
          <a:off x="10452100" y="584200"/>
          <a:ext cx="2958192" cy="783770"/>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Workspace</a:t>
          </a:r>
        </a:p>
      </xdr:txBody>
    </xdr:sp>
    <xdr:clientData/>
  </xdr:twoCellAnchor>
  <xdr:twoCellAnchor>
    <xdr:from>
      <xdr:col>1</xdr:col>
      <xdr:colOff>155575</xdr:colOff>
      <xdr:row>30</xdr:row>
      <xdr:rowOff>230597</xdr:rowOff>
    </xdr:from>
    <xdr:to>
      <xdr:col>11</xdr:col>
      <xdr:colOff>1106805</xdr:colOff>
      <xdr:row>37</xdr:row>
      <xdr:rowOff>203201</xdr:rowOff>
    </xdr:to>
    <xdr:sp macro="" textlink="">
      <xdr:nvSpPr>
        <xdr:cNvPr id="10" name="TextBox 9">
          <a:extLst>
            <a:ext uri="{FF2B5EF4-FFF2-40B4-BE49-F238E27FC236}">
              <a16:creationId xmlns:a16="http://schemas.microsoft.com/office/drawing/2014/main" id="{3E2653DE-DFD7-4F8E-9C19-249D4CF0FBBC}"/>
            </a:ext>
          </a:extLst>
        </xdr:cNvPr>
        <xdr:cNvSpPr txBox="1"/>
      </xdr:nvSpPr>
      <xdr:spPr>
        <a:xfrm>
          <a:off x="777875" y="6097997"/>
          <a:ext cx="9053830" cy="19919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1">
              <a:solidFill>
                <a:schemeClr val="tx1"/>
              </a:solidFill>
              <a:effectLst/>
              <a:latin typeface="Lucida Bright" panose="02040602050505020304" pitchFamily="18" charset="0"/>
              <a:ea typeface="+mn-ea"/>
              <a:cs typeface="+mn-cs"/>
            </a:rPr>
            <a:t>Exponential Smoothing Problem 2:</a:t>
          </a:r>
        </a:p>
        <a:p>
          <a:endParaRPr lang="en-US" sz="2000" b="1">
            <a:solidFill>
              <a:schemeClr val="tx1"/>
            </a:solidFill>
            <a:effectLst/>
            <a:latin typeface="Lucida Bright" panose="02040602050505020304" pitchFamily="18" charset="0"/>
            <a:ea typeface="+mn-ea"/>
            <a:cs typeface="+mn-cs"/>
          </a:endParaRPr>
        </a:p>
        <a:p>
          <a:r>
            <a:rPr lang="en-US" sz="2000" b="0">
              <a:solidFill>
                <a:schemeClr val="tx1"/>
              </a:solidFill>
              <a:effectLst/>
              <a:latin typeface="Lucida Bright" panose="02040602050505020304" pitchFamily="18" charset="0"/>
              <a:ea typeface="+mn-ea"/>
              <a:cs typeface="+mn-cs"/>
            </a:rPr>
            <a:t>Suppose the current time period is the end of week 10 and we want</a:t>
          </a:r>
          <a:r>
            <a:rPr lang="en-US" sz="2000" b="0" baseline="0">
              <a:solidFill>
                <a:schemeClr val="tx1"/>
              </a:solidFill>
              <a:effectLst/>
              <a:latin typeface="Lucida Bright" panose="02040602050505020304" pitchFamily="18" charset="0"/>
              <a:ea typeface="+mn-ea"/>
              <a:cs typeface="+mn-cs"/>
            </a:rPr>
            <a:t> to forecast the number for week 11 using a single exponential smoothing model. Use </a:t>
          </a:r>
          <a:r>
            <a:rPr lang="el-GR" sz="2000" b="0" baseline="0">
              <a:solidFill>
                <a:schemeClr val="tx1"/>
              </a:solidFill>
              <a:effectLst/>
              <a:latin typeface="Calibri" panose="020F0502020204030204" pitchFamily="34" charset="0"/>
              <a:ea typeface="+mn-ea"/>
              <a:cs typeface="Calibri" panose="020F0502020204030204" pitchFamily="34" charset="0"/>
            </a:rPr>
            <a:t>α</a:t>
          </a:r>
          <a:r>
            <a:rPr lang="en-US" sz="2000" b="0" baseline="0">
              <a:solidFill>
                <a:schemeClr val="tx1"/>
              </a:solidFill>
              <a:effectLst/>
              <a:latin typeface="Lucida Bright" panose="02040602050505020304" pitchFamily="18" charset="0"/>
              <a:ea typeface="+mn-ea"/>
              <a:cs typeface="Calibri" panose="020F0502020204030204" pitchFamily="34" charset="0"/>
            </a:rPr>
            <a:t> =0.2</a:t>
          </a:r>
          <a:endParaRPr lang="en-US" sz="2000" b="0">
            <a:solidFill>
              <a:schemeClr val="tx1"/>
            </a:solidFill>
            <a:effectLst/>
            <a:latin typeface="Lucida Bright" panose="02040602050505020304" pitchFamily="18" charset="0"/>
            <a:ea typeface="+mn-ea"/>
            <a:cs typeface="+mn-cs"/>
          </a:endParaRPr>
        </a:p>
        <a:p>
          <a:endParaRPr lang="en-US" sz="2000" b="1">
            <a:solidFill>
              <a:schemeClr val="tx1"/>
            </a:solidFill>
            <a:effectLst/>
            <a:latin typeface="Lucida Bright" panose="02040602050505020304" pitchFamily="18"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000">
            <a:effectLst/>
          </a:endParaRPr>
        </a:p>
        <a:p>
          <a:endParaRPr lang="en-US" sz="2000" baseline="0">
            <a:solidFill>
              <a:schemeClr val="dk1"/>
            </a:solidFill>
            <a:effectLst/>
            <a:latin typeface="Lucida Bright" panose="02040602050505020304" pitchFamily="18" charset="0"/>
            <a:ea typeface="+mn-ea"/>
            <a:cs typeface="+mn-cs"/>
          </a:endParaRPr>
        </a:p>
        <a:p>
          <a:endParaRPr lang="en-US" sz="2000" baseline="0">
            <a:solidFill>
              <a:schemeClr val="dk1"/>
            </a:solidFill>
            <a:effectLst/>
            <a:latin typeface="Lucida Bright" panose="02040602050505020304" pitchFamily="18" charset="0"/>
            <a:ea typeface="+mn-ea"/>
            <a:cs typeface="+mn-cs"/>
          </a:endParaRPr>
        </a:p>
        <a:p>
          <a:endParaRPr lang="en-US" sz="2000">
            <a:solidFill>
              <a:schemeClr val="dk1"/>
            </a:solidFill>
            <a:effectLst/>
            <a:latin typeface="Lucida Bright" panose="02040602050505020304" pitchFamily="18" charset="0"/>
            <a:ea typeface="+mn-ea"/>
            <a:cs typeface="+mn-cs"/>
          </a:endParaRPr>
        </a:p>
        <a:p>
          <a:endParaRPr lang="en-US" sz="2000" baseline="0">
            <a:latin typeface="Lucida Bright" panose="02040602050505020304" pitchFamily="18" charset="0"/>
          </a:endParaRPr>
        </a:p>
      </xdr:txBody>
    </xdr:sp>
    <xdr:clientData/>
  </xdr:twoCellAnchor>
  <xdr:twoCellAnchor>
    <xdr:from>
      <xdr:col>0</xdr:col>
      <xdr:colOff>342900</xdr:colOff>
      <xdr:row>30</xdr:row>
      <xdr:rowOff>0</xdr:rowOff>
    </xdr:from>
    <xdr:to>
      <xdr:col>18</xdr:col>
      <xdr:colOff>152400</xdr:colOff>
      <xdr:row>30</xdr:row>
      <xdr:rowOff>12700</xdr:rowOff>
    </xdr:to>
    <xdr:cxnSp macro="">
      <xdr:nvCxnSpPr>
        <xdr:cNvPr id="11" name="Straight Connector 10">
          <a:extLst>
            <a:ext uri="{FF2B5EF4-FFF2-40B4-BE49-F238E27FC236}">
              <a16:creationId xmlns:a16="http://schemas.microsoft.com/office/drawing/2014/main" id="{BFBAD726-A1A3-4715-B519-9353F7BB736C}"/>
            </a:ext>
          </a:extLst>
        </xdr:cNvPr>
        <xdr:cNvCxnSpPr/>
      </xdr:nvCxnSpPr>
      <xdr:spPr>
        <a:xfrm flipV="1">
          <a:off x="342900" y="5867400"/>
          <a:ext cx="13830300" cy="1270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1.xml><?xml version="1.0" encoding="utf-8"?>
<xdr:wsDr xmlns:xdr="http://schemas.openxmlformats.org/drawingml/2006/spreadsheetDrawing" xmlns:a="http://schemas.openxmlformats.org/drawingml/2006/main">
  <xdr:twoCellAnchor>
    <xdr:from>
      <xdr:col>3</xdr:col>
      <xdr:colOff>440691</xdr:colOff>
      <xdr:row>2</xdr:row>
      <xdr:rowOff>81643</xdr:rowOff>
    </xdr:from>
    <xdr:to>
      <xdr:col>11</xdr:col>
      <xdr:colOff>95250</xdr:colOff>
      <xdr:row>6</xdr:row>
      <xdr:rowOff>157843</xdr:rowOff>
    </xdr:to>
    <xdr:sp macro="" textlink="">
      <xdr:nvSpPr>
        <xdr:cNvPr id="2" name="Rounded Rectangle 1">
          <a:extLst>
            <a:ext uri="{FF2B5EF4-FFF2-40B4-BE49-F238E27FC236}">
              <a16:creationId xmlns:a16="http://schemas.microsoft.com/office/drawing/2014/main" id="{00000000-0008-0000-2700-000002000000}"/>
            </a:ext>
          </a:extLst>
        </xdr:cNvPr>
        <xdr:cNvSpPr/>
      </xdr:nvSpPr>
      <xdr:spPr>
        <a:xfrm>
          <a:off x="2885441" y="462643"/>
          <a:ext cx="7496809"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C00000"/>
              </a:solidFill>
              <a:latin typeface="Lucida Bright" panose="02040602050505020304" pitchFamily="18" charset="0"/>
            </a:rPr>
            <a:t>Check </a:t>
          </a:r>
          <a:r>
            <a:rPr lang="en-US" sz="3200" b="0">
              <a:solidFill>
                <a:schemeClr val="accent4">
                  <a:lumMod val="50000"/>
                </a:schemeClr>
              </a:solidFill>
              <a:latin typeface="Lucida Bright" panose="02040602050505020304" pitchFamily="18" charset="0"/>
            </a:rPr>
            <a:t>Forecasting Problem </a:t>
          </a:r>
          <a:r>
            <a:rPr lang="en-US" sz="3200" b="1">
              <a:solidFill>
                <a:srgbClr val="FF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t>
          </a:r>
        </a:p>
      </xdr:txBody>
    </xdr:sp>
    <xdr:clientData/>
  </xdr:twoCellAnchor>
  <xdr:twoCellAnchor>
    <xdr:from>
      <xdr:col>0</xdr:col>
      <xdr:colOff>481148</xdr:colOff>
      <xdr:row>9</xdr:row>
      <xdr:rowOff>178526</xdr:rowOff>
    </xdr:from>
    <xdr:to>
      <xdr:col>11</xdr:col>
      <xdr:colOff>899160</xdr:colOff>
      <xdr:row>15</xdr:row>
      <xdr:rowOff>174625</xdr:rowOff>
    </xdr:to>
    <xdr:sp macro="" textlink="">
      <xdr:nvSpPr>
        <xdr:cNvPr id="3" name="TextBox 2">
          <a:extLst>
            <a:ext uri="{FF2B5EF4-FFF2-40B4-BE49-F238E27FC236}">
              <a16:creationId xmlns:a16="http://schemas.microsoft.com/office/drawing/2014/main" id="{00000000-0008-0000-2700-000003000000}"/>
            </a:ext>
          </a:extLst>
        </xdr:cNvPr>
        <xdr:cNvSpPr txBox="1"/>
      </xdr:nvSpPr>
      <xdr:spPr>
        <a:xfrm>
          <a:off x="481148" y="1893026"/>
          <a:ext cx="11816262" cy="11390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b="1">
              <a:effectLst/>
              <a:latin typeface="Lucida Bright" panose="02040602050505020304" pitchFamily="18" charset="0"/>
              <a:ea typeface="Calibri"/>
              <a:cs typeface="Times New Roman"/>
            </a:rPr>
            <a:t>Moving Average:</a:t>
          </a:r>
          <a:endParaRPr lang="en-US" sz="2000">
            <a:effectLst/>
            <a:latin typeface="Lucida Bright" panose="02040602050505020304" pitchFamily="18" charset="0"/>
            <a:ea typeface="Calibri"/>
            <a:cs typeface="Times New Roman"/>
          </a:endParaRPr>
        </a:p>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Calculate</a:t>
          </a:r>
          <a:r>
            <a:rPr lang="en-US" sz="2000" baseline="0">
              <a:effectLst/>
              <a:latin typeface="Lucida Bright" panose="02040602050505020304" pitchFamily="18" charset="0"/>
              <a:ea typeface="Calibri"/>
              <a:cs typeface="Times New Roman"/>
            </a:rPr>
            <a:t> the 4 month moving average</a:t>
          </a:r>
          <a:r>
            <a:rPr lang="en-US" sz="2000">
              <a:effectLst/>
              <a:latin typeface="Lucida Bright" panose="02040602050505020304" pitchFamily="18" charset="0"/>
              <a:ea typeface="Calibri"/>
              <a:cs typeface="Times New Roman"/>
            </a:rPr>
            <a:t>  for</a:t>
          </a:r>
          <a:r>
            <a:rPr lang="en-US" sz="2000" baseline="0">
              <a:effectLst/>
              <a:latin typeface="Lucida Bright" panose="02040602050505020304" pitchFamily="18" charset="0"/>
              <a:ea typeface="Calibri"/>
              <a:cs typeface="Times New Roman"/>
            </a:rPr>
            <a:t> months a) 4 and b) 5</a:t>
          </a:r>
          <a:r>
            <a:rPr lang="en-US" sz="2000">
              <a:effectLst/>
              <a:latin typeface="Lucida Bright" panose="02040602050505020304" pitchFamily="18" charset="0"/>
              <a:ea typeface="Calibri"/>
              <a:cs typeface="Times New Roman"/>
            </a:rPr>
            <a:t>:</a:t>
          </a: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700-000004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14</xdr:col>
      <xdr:colOff>317500</xdr:colOff>
      <xdr:row>7</xdr:row>
      <xdr:rowOff>137795</xdr:rowOff>
    </xdr:from>
    <xdr:to>
      <xdr:col>14</xdr:col>
      <xdr:colOff>317500</xdr:colOff>
      <xdr:row>47</xdr:row>
      <xdr:rowOff>76835</xdr:rowOff>
    </xdr:to>
    <xdr:cxnSp macro="">
      <xdr:nvCxnSpPr>
        <xdr:cNvPr id="6" name="Straight Connector 5">
          <a:extLst>
            <a:ext uri="{FF2B5EF4-FFF2-40B4-BE49-F238E27FC236}">
              <a16:creationId xmlns:a16="http://schemas.microsoft.com/office/drawing/2014/main" id="{00000000-0008-0000-2700-000006000000}"/>
            </a:ext>
          </a:extLst>
        </xdr:cNvPr>
        <xdr:cNvCxnSpPr/>
      </xdr:nvCxnSpPr>
      <xdr:spPr>
        <a:xfrm flipH="1">
          <a:off x="13128625" y="1471295"/>
          <a:ext cx="0" cy="1076579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231776</xdr:colOff>
      <xdr:row>20</xdr:row>
      <xdr:rowOff>104775</xdr:rowOff>
    </xdr:from>
    <xdr:to>
      <xdr:col>13</xdr:col>
      <xdr:colOff>127000</xdr:colOff>
      <xdr:row>22</xdr:row>
      <xdr:rowOff>31750</xdr:rowOff>
    </xdr:to>
    <xdr:sp macro="" textlink="">
      <xdr:nvSpPr>
        <xdr:cNvPr id="11" name="TextBox 10">
          <a:extLst>
            <a:ext uri="{FF2B5EF4-FFF2-40B4-BE49-F238E27FC236}">
              <a16:creationId xmlns:a16="http://schemas.microsoft.com/office/drawing/2014/main" id="{00000000-0008-0000-2700-00000B000000}"/>
            </a:ext>
          </a:extLst>
        </xdr:cNvPr>
        <xdr:cNvSpPr txBox="1"/>
      </xdr:nvSpPr>
      <xdr:spPr>
        <a:xfrm>
          <a:off x="10344151" y="4613275"/>
          <a:ext cx="3403599" cy="498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a) = (10+12+13+16)/4</a:t>
          </a:r>
        </a:p>
        <a:p>
          <a:endParaRPr lang="en-US" sz="2400">
            <a:latin typeface="Lucida Bright" panose="02040602050505020304" pitchFamily="18" charset="0"/>
          </a:endParaRPr>
        </a:p>
      </xdr:txBody>
    </xdr:sp>
    <xdr:clientData/>
  </xdr:twoCellAnchor>
  <xdr:twoCellAnchor>
    <xdr:from>
      <xdr:col>10</xdr:col>
      <xdr:colOff>127000</xdr:colOff>
      <xdr:row>31</xdr:row>
      <xdr:rowOff>206375</xdr:rowOff>
    </xdr:from>
    <xdr:to>
      <xdr:col>13</xdr:col>
      <xdr:colOff>63500</xdr:colOff>
      <xdr:row>33</xdr:row>
      <xdr:rowOff>117475</xdr:rowOff>
    </xdr:to>
    <xdr:sp macro="" textlink="">
      <xdr:nvSpPr>
        <xdr:cNvPr id="13" name="TextBox 12">
          <a:extLst>
            <a:ext uri="{FF2B5EF4-FFF2-40B4-BE49-F238E27FC236}">
              <a16:creationId xmlns:a16="http://schemas.microsoft.com/office/drawing/2014/main" id="{00000000-0008-0000-2700-00000D000000}"/>
            </a:ext>
          </a:extLst>
        </xdr:cNvPr>
        <xdr:cNvSpPr txBox="1"/>
      </xdr:nvSpPr>
      <xdr:spPr>
        <a:xfrm>
          <a:off x="9128125" y="7858125"/>
          <a:ext cx="3444875" cy="498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a:latin typeface="Lucida Bright" panose="02040602050505020304" pitchFamily="18" charset="0"/>
            </a:rPr>
            <a:t>b) = (12+13+16+19)/4</a:t>
          </a:r>
        </a:p>
        <a:p>
          <a:endParaRPr lang="en-US" sz="2400">
            <a:latin typeface="Lucida Bright" panose="02040602050505020304" pitchFamily="18" charset="0"/>
          </a:endParaRPr>
        </a:p>
      </xdr:txBody>
    </xdr:sp>
    <xdr:clientData/>
  </xdr:twoCellAnchor>
  <xdr:twoCellAnchor>
    <xdr:from>
      <xdr:col>8</xdr:col>
      <xdr:colOff>0</xdr:colOff>
      <xdr:row>21</xdr:row>
      <xdr:rowOff>127000</xdr:rowOff>
    </xdr:from>
    <xdr:to>
      <xdr:col>9</xdr:col>
      <xdr:colOff>0</xdr:colOff>
      <xdr:row>21</xdr:row>
      <xdr:rowOff>127000</xdr:rowOff>
    </xdr:to>
    <xdr:cxnSp macro="">
      <xdr:nvCxnSpPr>
        <xdr:cNvPr id="7" name="Straight Arrow Connector 6">
          <a:extLst>
            <a:ext uri="{FF2B5EF4-FFF2-40B4-BE49-F238E27FC236}">
              <a16:creationId xmlns:a16="http://schemas.microsoft.com/office/drawing/2014/main" id="{00000000-0008-0000-2700-000007000000}"/>
            </a:ext>
          </a:extLst>
        </xdr:cNvPr>
        <xdr:cNvCxnSpPr/>
      </xdr:nvCxnSpPr>
      <xdr:spPr>
        <a:xfrm>
          <a:off x="6937375" y="4905375"/>
          <a:ext cx="4921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1247775</xdr:colOff>
      <xdr:row>32</xdr:row>
      <xdr:rowOff>120650</xdr:rowOff>
    </xdr:from>
    <xdr:to>
      <xdr:col>8</xdr:col>
      <xdr:colOff>485775</xdr:colOff>
      <xdr:row>32</xdr:row>
      <xdr:rowOff>120650</xdr:rowOff>
    </xdr:to>
    <xdr:cxnSp macro="">
      <xdr:nvCxnSpPr>
        <xdr:cNvPr id="10" name="Straight Arrow Connector 9">
          <a:extLst>
            <a:ext uri="{FF2B5EF4-FFF2-40B4-BE49-F238E27FC236}">
              <a16:creationId xmlns:a16="http://schemas.microsoft.com/office/drawing/2014/main" id="{00000000-0008-0000-2700-00000A000000}"/>
            </a:ext>
          </a:extLst>
        </xdr:cNvPr>
        <xdr:cNvCxnSpPr/>
      </xdr:nvCxnSpPr>
      <xdr:spPr>
        <a:xfrm>
          <a:off x="6931025" y="8455025"/>
          <a:ext cx="4921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198120</xdr:colOff>
      <xdr:row>14</xdr:row>
      <xdr:rowOff>99060</xdr:rowOff>
    </xdr:from>
    <xdr:to>
      <xdr:col>24</xdr:col>
      <xdr:colOff>198119</xdr:colOff>
      <xdr:row>25</xdr:row>
      <xdr:rowOff>83820</xdr:rowOff>
    </xdr:to>
    <xdr:graphicFrame macro="">
      <xdr:nvGraphicFramePr>
        <xdr:cNvPr id="5" name="Chart 4">
          <a:extLst>
            <a:ext uri="{FF2B5EF4-FFF2-40B4-BE49-F238E27FC236}">
              <a16:creationId xmlns:a16="http://schemas.microsoft.com/office/drawing/2014/main" id="{6E36C694-7606-4D48-98AC-ED16F59917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62048</xdr:colOff>
      <xdr:row>4</xdr:row>
      <xdr:rowOff>115026</xdr:rowOff>
    </xdr:from>
    <xdr:to>
      <xdr:col>24</xdr:col>
      <xdr:colOff>330200</xdr:colOff>
      <xdr:row>10</xdr:row>
      <xdr:rowOff>111125</xdr:rowOff>
    </xdr:to>
    <xdr:sp macro="" textlink="">
      <xdr:nvSpPr>
        <xdr:cNvPr id="12" name="TextBox 11">
          <a:extLst>
            <a:ext uri="{FF2B5EF4-FFF2-40B4-BE49-F238E27FC236}">
              <a16:creationId xmlns:a16="http://schemas.microsoft.com/office/drawing/2014/main" id="{E6F4A066-A13A-4932-97FC-4A678B8ABB3C}"/>
            </a:ext>
          </a:extLst>
        </xdr:cNvPr>
        <xdr:cNvSpPr txBox="1"/>
      </xdr:nvSpPr>
      <xdr:spPr>
        <a:xfrm>
          <a:off x="14044748" y="826226"/>
          <a:ext cx="6516552" cy="10628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mn-lt"/>
              <a:ea typeface="Calibri"/>
              <a:cs typeface="Times New Roman"/>
            </a:rPr>
            <a:t>Using</a:t>
          </a:r>
          <a:r>
            <a:rPr lang="en-US" sz="2000" baseline="0">
              <a:effectLst/>
              <a:latin typeface="+mn-lt"/>
              <a:ea typeface="Calibri"/>
              <a:cs typeface="Times New Roman"/>
            </a:rPr>
            <a:t> Excel: Data to Data Analysis to Moving Average</a:t>
          </a:r>
        </a:p>
        <a:p>
          <a:pPr marL="0" marR="0">
            <a:lnSpc>
              <a:spcPct val="115000"/>
            </a:lnSpc>
            <a:spcBef>
              <a:spcPts val="0"/>
            </a:spcBef>
            <a:spcAft>
              <a:spcPts val="1000"/>
            </a:spcAft>
          </a:pPr>
          <a:r>
            <a:rPr lang="en-US" sz="2000" baseline="0">
              <a:effectLst/>
              <a:latin typeface="+mn-lt"/>
              <a:ea typeface="Calibri"/>
              <a:cs typeface="Times New Roman"/>
            </a:rPr>
            <a:t>Interval = 4</a:t>
          </a: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1088392</xdr:colOff>
      <xdr:row>1</xdr:row>
      <xdr:rowOff>148318</xdr:rowOff>
    </xdr:from>
    <xdr:to>
      <xdr:col>9</xdr:col>
      <xdr:colOff>742951</xdr:colOff>
      <xdr:row>6</xdr:row>
      <xdr:rowOff>43543</xdr:rowOff>
    </xdr:to>
    <xdr:sp macro="" textlink="">
      <xdr:nvSpPr>
        <xdr:cNvPr id="2" name="Rounded Rectangle 1">
          <a:extLst>
            <a:ext uri="{FF2B5EF4-FFF2-40B4-BE49-F238E27FC236}">
              <a16:creationId xmlns:a16="http://schemas.microsoft.com/office/drawing/2014/main" id="{6389CB88-50B9-4687-90F1-711C4AFC5F94}"/>
            </a:ext>
          </a:extLst>
        </xdr:cNvPr>
        <xdr:cNvSpPr/>
      </xdr:nvSpPr>
      <xdr:spPr>
        <a:xfrm>
          <a:off x="4926967" y="329293"/>
          <a:ext cx="5702934" cy="8001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C0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Index Problem </a:t>
          </a:r>
          <a:r>
            <a:rPr lang="en-US" sz="3200" b="1">
              <a:solidFill>
                <a:srgbClr val="FF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t>
          </a:r>
        </a:p>
      </xdr:txBody>
    </xdr:sp>
    <xdr:clientData/>
  </xdr:twoCellAnchor>
  <xdr:twoCellAnchor>
    <xdr:from>
      <xdr:col>3</xdr:col>
      <xdr:colOff>11907</xdr:colOff>
      <xdr:row>1</xdr:row>
      <xdr:rowOff>84909</xdr:rowOff>
    </xdr:from>
    <xdr:to>
      <xdr:col>4</xdr:col>
      <xdr:colOff>352155</xdr:colOff>
      <xdr:row>6</xdr:row>
      <xdr:rowOff>178255</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3C8D4277-5151-469D-B4E4-58928452FD77}"/>
            </a:ext>
          </a:extLst>
        </xdr:cNvPr>
        <xdr:cNvSpPr/>
      </xdr:nvSpPr>
      <xdr:spPr>
        <a:xfrm>
          <a:off x="2464595" y="275409"/>
          <a:ext cx="1602310" cy="1045846"/>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7</xdr:col>
      <xdr:colOff>1149350</xdr:colOff>
      <xdr:row>8</xdr:row>
      <xdr:rowOff>166370</xdr:rowOff>
    </xdr:from>
    <xdr:to>
      <xdr:col>7</xdr:col>
      <xdr:colOff>1149350</xdr:colOff>
      <xdr:row>46</xdr:row>
      <xdr:rowOff>118110</xdr:rowOff>
    </xdr:to>
    <xdr:cxnSp macro="">
      <xdr:nvCxnSpPr>
        <xdr:cNvPr id="4" name="Straight Connector 3">
          <a:extLst>
            <a:ext uri="{FF2B5EF4-FFF2-40B4-BE49-F238E27FC236}">
              <a16:creationId xmlns:a16="http://schemas.microsoft.com/office/drawing/2014/main" id="{5E1705FD-544D-46A8-9FC0-4879C17BD16B}"/>
            </a:ext>
          </a:extLst>
        </xdr:cNvPr>
        <xdr:cNvCxnSpPr/>
      </xdr:nvCxnSpPr>
      <xdr:spPr>
        <a:xfrm flipH="1">
          <a:off x="8112125" y="1614170"/>
          <a:ext cx="0" cy="925766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152401</xdr:colOff>
      <xdr:row>12</xdr:row>
      <xdr:rowOff>76200</xdr:rowOff>
    </xdr:from>
    <xdr:to>
      <xdr:col>7</xdr:col>
      <xdr:colOff>942976</xdr:colOff>
      <xdr:row>24</xdr:row>
      <xdr:rowOff>69850</xdr:rowOff>
    </xdr:to>
    <xdr:sp macro="" textlink="">
      <xdr:nvSpPr>
        <xdr:cNvPr id="7" name="TextBox 6">
          <a:extLst>
            <a:ext uri="{FF2B5EF4-FFF2-40B4-BE49-F238E27FC236}">
              <a16:creationId xmlns:a16="http://schemas.microsoft.com/office/drawing/2014/main" id="{E95DF1CD-F085-4B16-BA84-C7A3892050F5}"/>
            </a:ext>
          </a:extLst>
        </xdr:cNvPr>
        <xdr:cNvSpPr txBox="1"/>
      </xdr:nvSpPr>
      <xdr:spPr>
        <a:xfrm>
          <a:off x="1419226" y="2247900"/>
          <a:ext cx="6486525" cy="27940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mn-lt"/>
              <a:ea typeface="Calibri"/>
              <a:cs typeface="Times New Roman"/>
            </a:rPr>
            <a:t>Calculate the annual percentage growth</a:t>
          </a:r>
          <a:r>
            <a:rPr lang="en-US" sz="2000" baseline="0">
              <a:effectLst/>
              <a:latin typeface="+mn-lt"/>
              <a:ea typeface="Calibri"/>
              <a:cs typeface="Times New Roman"/>
            </a:rPr>
            <a:t>:</a:t>
          </a:r>
        </a:p>
        <a:p>
          <a:pPr marL="0" marR="0">
            <a:lnSpc>
              <a:spcPct val="115000"/>
            </a:lnSpc>
            <a:spcBef>
              <a:spcPts val="0"/>
            </a:spcBef>
            <a:spcAft>
              <a:spcPts val="1000"/>
            </a:spcAft>
          </a:pPr>
          <a:r>
            <a:rPr lang="en-US" sz="2000" baseline="0">
              <a:effectLst/>
              <a:latin typeface="+mn-lt"/>
              <a:ea typeface="Calibri"/>
              <a:cs typeface="Times New Roman"/>
            </a:rPr>
            <a:t>Year 2011    Sales: 265.7</a:t>
          </a:r>
        </a:p>
        <a:p>
          <a:pPr marL="0" marR="0">
            <a:lnSpc>
              <a:spcPct val="115000"/>
            </a:lnSpc>
            <a:spcBef>
              <a:spcPts val="0"/>
            </a:spcBef>
            <a:spcAft>
              <a:spcPts val="1000"/>
            </a:spcAft>
          </a:pPr>
          <a:r>
            <a:rPr lang="en-US" sz="2000" baseline="0">
              <a:effectLst/>
              <a:latin typeface="+mn-lt"/>
              <a:ea typeface="Calibri"/>
              <a:cs typeface="Times New Roman"/>
            </a:rPr>
            <a:t>Year 2012    Sales: 279.3</a:t>
          </a:r>
        </a:p>
        <a:p>
          <a:pPr marL="0" marR="0">
            <a:lnSpc>
              <a:spcPct val="115000"/>
            </a:lnSpc>
            <a:spcBef>
              <a:spcPts val="0"/>
            </a:spcBef>
            <a:spcAft>
              <a:spcPts val="1000"/>
            </a:spcAft>
          </a:pPr>
          <a:endParaRPr lang="en-US" sz="2000" baseline="0">
            <a:effectLst/>
            <a:latin typeface="+mn-lt"/>
            <a:ea typeface="Calibri"/>
            <a:cs typeface="Times New Roman"/>
          </a:endParaRPr>
        </a:p>
        <a:p>
          <a:pPr marL="0" marR="0">
            <a:lnSpc>
              <a:spcPct val="115000"/>
            </a:lnSpc>
            <a:spcBef>
              <a:spcPts val="0"/>
            </a:spcBef>
            <a:spcAft>
              <a:spcPts val="1000"/>
            </a:spcAft>
          </a:pPr>
          <a:r>
            <a:rPr lang="en-US" sz="2000" baseline="0">
              <a:effectLst/>
              <a:latin typeface="+mn-lt"/>
              <a:ea typeface="Calibri"/>
              <a:cs typeface="Times New Roman"/>
            </a:rPr>
            <a:t>(279.3-265.7)/265.7 = </a:t>
          </a:r>
          <a:r>
            <a:rPr lang="en-US" sz="2400" b="1" baseline="0">
              <a:solidFill>
                <a:srgbClr val="C00000"/>
              </a:solidFill>
              <a:effectLst/>
              <a:latin typeface="+mn-lt"/>
              <a:ea typeface="Calibri"/>
              <a:cs typeface="Times New Roman"/>
            </a:rPr>
            <a:t>5.08%</a:t>
          </a:r>
          <a:endParaRPr lang="en-US" sz="2400" b="1">
            <a:solidFill>
              <a:srgbClr val="C00000"/>
            </a:solidFill>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3</xdr:col>
      <xdr:colOff>27035</xdr:colOff>
      <xdr:row>2</xdr:row>
      <xdr:rowOff>70757</xdr:rowOff>
    </xdr:from>
    <xdr:to>
      <xdr:col>8</xdr:col>
      <xdr:colOff>283030</xdr:colOff>
      <xdr:row>6</xdr:row>
      <xdr:rowOff>146957</xdr:rowOff>
    </xdr:to>
    <xdr:sp macro="" textlink="">
      <xdr:nvSpPr>
        <xdr:cNvPr id="2" name="Rounded Rectangle 1">
          <a:extLst>
            <a:ext uri="{FF2B5EF4-FFF2-40B4-BE49-F238E27FC236}">
              <a16:creationId xmlns:a16="http://schemas.microsoft.com/office/drawing/2014/main" id="{20B90BA6-CD51-4207-9A66-89CBDD3D623E}"/>
            </a:ext>
          </a:extLst>
        </xdr:cNvPr>
        <xdr:cNvSpPr/>
      </xdr:nvSpPr>
      <xdr:spPr>
        <a:xfrm>
          <a:off x="2552521" y="440871"/>
          <a:ext cx="5981880" cy="8164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Index Problem </a:t>
          </a:r>
          <a:r>
            <a:rPr lang="en-US" sz="3200" b="1">
              <a:solidFill>
                <a:srgbClr val="FF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C23E7F5F-6DCE-4A9E-ABA1-00811BE00EE4}"/>
            </a:ext>
          </a:extLst>
        </xdr:cNvPr>
        <xdr:cNvSpPr/>
      </xdr:nvSpPr>
      <xdr:spPr>
        <a:xfrm>
          <a:off x="931819" y="343989"/>
          <a:ext cx="1199605" cy="10096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8</xdr:col>
      <xdr:colOff>326571</xdr:colOff>
      <xdr:row>7</xdr:row>
      <xdr:rowOff>81099</xdr:rowOff>
    </xdr:from>
    <xdr:to>
      <xdr:col>8</xdr:col>
      <xdr:colOff>326571</xdr:colOff>
      <xdr:row>45</xdr:row>
      <xdr:rowOff>25583</xdr:rowOff>
    </xdr:to>
    <xdr:cxnSp macro="">
      <xdr:nvCxnSpPr>
        <xdr:cNvPr id="4" name="Straight Connector 3">
          <a:extLst>
            <a:ext uri="{FF2B5EF4-FFF2-40B4-BE49-F238E27FC236}">
              <a16:creationId xmlns:a16="http://schemas.microsoft.com/office/drawing/2014/main" id="{CCB59436-D1A0-4AB6-BB55-80F2B279CC72}"/>
            </a:ext>
          </a:extLst>
        </xdr:cNvPr>
        <xdr:cNvCxnSpPr/>
      </xdr:nvCxnSpPr>
      <xdr:spPr>
        <a:xfrm flipH="1">
          <a:off x="8577942" y="1376499"/>
          <a:ext cx="0" cy="933885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1152980</xdr:colOff>
      <xdr:row>2</xdr:row>
      <xdr:rowOff>78468</xdr:rowOff>
    </xdr:from>
    <xdr:to>
      <xdr:col>11</xdr:col>
      <xdr:colOff>47626</xdr:colOff>
      <xdr:row>7</xdr:row>
      <xdr:rowOff>40367</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44C04F86-B702-4BE2-8410-CD11152D7CD4}"/>
            </a:ext>
          </a:extLst>
        </xdr:cNvPr>
        <xdr:cNvSpPr/>
      </xdr:nvSpPr>
      <xdr:spPr>
        <a:xfrm>
          <a:off x="9404351" y="448582"/>
          <a:ext cx="1724932" cy="887185"/>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0</xdr:col>
      <xdr:colOff>206375</xdr:colOff>
      <xdr:row>9</xdr:row>
      <xdr:rowOff>158750</xdr:rowOff>
    </xdr:from>
    <xdr:to>
      <xdr:col>7</xdr:col>
      <xdr:colOff>664029</xdr:colOff>
      <xdr:row>22</xdr:row>
      <xdr:rowOff>63500</xdr:rowOff>
    </xdr:to>
    <xdr:sp macro="" textlink="">
      <xdr:nvSpPr>
        <xdr:cNvPr id="6" name="TextBox 5">
          <a:extLst>
            <a:ext uri="{FF2B5EF4-FFF2-40B4-BE49-F238E27FC236}">
              <a16:creationId xmlns:a16="http://schemas.microsoft.com/office/drawing/2014/main" id="{4D605B37-924E-414A-B466-03701F0F54B8}"/>
            </a:ext>
          </a:extLst>
        </xdr:cNvPr>
        <xdr:cNvSpPr txBox="1"/>
      </xdr:nvSpPr>
      <xdr:spPr>
        <a:xfrm>
          <a:off x="206375" y="1824264"/>
          <a:ext cx="7424511" cy="283300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mn-lt"/>
              <a:ea typeface="Calibri"/>
              <a:cs typeface="Times New Roman"/>
            </a:rPr>
            <a:t>Calculate the annual percentage growth</a:t>
          </a:r>
          <a:r>
            <a:rPr lang="en-US" sz="2000" baseline="0">
              <a:effectLst/>
              <a:latin typeface="+mn-lt"/>
              <a:ea typeface="Calibri"/>
              <a:cs typeface="Times New Roman"/>
            </a:rPr>
            <a:t>:</a:t>
          </a:r>
        </a:p>
        <a:p>
          <a:pPr marL="0" marR="0">
            <a:lnSpc>
              <a:spcPct val="115000"/>
            </a:lnSpc>
            <a:spcBef>
              <a:spcPts val="0"/>
            </a:spcBef>
            <a:spcAft>
              <a:spcPts val="1000"/>
            </a:spcAft>
          </a:pPr>
          <a:r>
            <a:rPr lang="en-US" sz="2000" baseline="0">
              <a:effectLst/>
              <a:latin typeface="+mn-lt"/>
              <a:ea typeface="Calibri"/>
              <a:cs typeface="Times New Roman"/>
            </a:rPr>
            <a:t>Year 2011    Sales: 265.7</a:t>
          </a:r>
        </a:p>
        <a:p>
          <a:pPr marL="0" marR="0">
            <a:lnSpc>
              <a:spcPct val="115000"/>
            </a:lnSpc>
            <a:spcBef>
              <a:spcPts val="0"/>
            </a:spcBef>
            <a:spcAft>
              <a:spcPts val="1000"/>
            </a:spcAft>
          </a:pPr>
          <a:r>
            <a:rPr lang="en-US" sz="2000" baseline="0">
              <a:effectLst/>
              <a:latin typeface="+mn-lt"/>
              <a:ea typeface="Calibri"/>
              <a:cs typeface="Times New Roman"/>
            </a:rPr>
            <a:t>Year 2012    Sales: 279.3</a:t>
          </a: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3</xdr:col>
      <xdr:colOff>440691</xdr:colOff>
      <xdr:row>2</xdr:row>
      <xdr:rowOff>81643</xdr:rowOff>
    </xdr:from>
    <xdr:to>
      <xdr:col>9</xdr:col>
      <xdr:colOff>469900</xdr:colOff>
      <xdr:row>6</xdr:row>
      <xdr:rowOff>157843</xdr:rowOff>
    </xdr:to>
    <xdr:sp macro="" textlink="">
      <xdr:nvSpPr>
        <xdr:cNvPr id="2" name="Rounded Rectangle 1">
          <a:extLst>
            <a:ext uri="{FF2B5EF4-FFF2-40B4-BE49-F238E27FC236}">
              <a16:creationId xmlns:a16="http://schemas.microsoft.com/office/drawing/2014/main" id="{00000000-0008-0000-2800-000002000000}"/>
            </a:ext>
          </a:extLst>
        </xdr:cNvPr>
        <xdr:cNvSpPr/>
      </xdr:nvSpPr>
      <xdr:spPr>
        <a:xfrm>
          <a:off x="2967991" y="437243"/>
          <a:ext cx="5172709" cy="7874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Forecasting Problem </a:t>
          </a:r>
          <a:r>
            <a:rPr lang="en-US" sz="3200" b="1">
              <a:solidFill>
                <a:srgbClr val="FF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800-000004000000}"/>
            </a:ext>
          </a:extLst>
        </xdr:cNvPr>
        <xdr:cNvSpPr/>
      </xdr:nvSpPr>
      <xdr:spPr>
        <a:xfrm>
          <a:off x="931819" y="343989"/>
          <a:ext cx="1199605" cy="10096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9</xdr:col>
      <xdr:colOff>1349375</xdr:colOff>
      <xdr:row>9</xdr:row>
      <xdr:rowOff>26670</xdr:rowOff>
    </xdr:from>
    <xdr:to>
      <xdr:col>9</xdr:col>
      <xdr:colOff>1349375</xdr:colOff>
      <xdr:row>46</xdr:row>
      <xdr:rowOff>156210</xdr:rowOff>
    </xdr:to>
    <xdr:cxnSp macro="">
      <xdr:nvCxnSpPr>
        <xdr:cNvPr id="6" name="Straight Connector 5">
          <a:extLst>
            <a:ext uri="{FF2B5EF4-FFF2-40B4-BE49-F238E27FC236}">
              <a16:creationId xmlns:a16="http://schemas.microsoft.com/office/drawing/2014/main" id="{00000000-0008-0000-2800-000006000000}"/>
            </a:ext>
          </a:extLst>
        </xdr:cNvPr>
        <xdr:cNvCxnSpPr/>
      </xdr:nvCxnSpPr>
      <xdr:spPr>
        <a:xfrm flipH="1">
          <a:off x="9890125" y="1741170"/>
          <a:ext cx="0" cy="959104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133350</xdr:colOff>
      <xdr:row>4</xdr:row>
      <xdr:rowOff>111125</xdr:rowOff>
    </xdr:from>
    <xdr:to>
      <xdr:col>19</xdr:col>
      <xdr:colOff>415925</xdr:colOff>
      <xdr:row>9</xdr:row>
      <xdr:rowOff>73025</xdr:rowOff>
    </xdr:to>
    <xdr:sp macro="" textlink="">
      <xdr:nvSpPr>
        <xdr:cNvPr id="10" name="Rectangle: Rounded Corners 9">
          <a:hlinkClick xmlns:r="http://schemas.openxmlformats.org/officeDocument/2006/relationships" r:id="rId2"/>
          <a:extLst>
            <a:ext uri="{FF2B5EF4-FFF2-40B4-BE49-F238E27FC236}">
              <a16:creationId xmlns:a16="http://schemas.microsoft.com/office/drawing/2014/main" id="{00000000-0008-0000-2800-00000A000000}"/>
            </a:ext>
          </a:extLst>
        </xdr:cNvPr>
        <xdr:cNvSpPr/>
      </xdr:nvSpPr>
      <xdr:spPr>
        <a:xfrm>
          <a:off x="16033750" y="822325"/>
          <a:ext cx="1730375" cy="8509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0</xdr:col>
      <xdr:colOff>206375</xdr:colOff>
      <xdr:row>9</xdr:row>
      <xdr:rowOff>158750</xdr:rowOff>
    </xdr:from>
    <xdr:to>
      <xdr:col>9</xdr:col>
      <xdr:colOff>952500</xdr:colOff>
      <xdr:row>15</xdr:row>
      <xdr:rowOff>154849</xdr:rowOff>
    </xdr:to>
    <xdr:sp macro="" textlink="">
      <xdr:nvSpPr>
        <xdr:cNvPr id="8" name="TextBox 7">
          <a:extLst>
            <a:ext uri="{FF2B5EF4-FFF2-40B4-BE49-F238E27FC236}">
              <a16:creationId xmlns:a16="http://schemas.microsoft.com/office/drawing/2014/main" id="{00000000-0008-0000-2800-000008000000}"/>
            </a:ext>
          </a:extLst>
        </xdr:cNvPr>
        <xdr:cNvSpPr txBox="1"/>
      </xdr:nvSpPr>
      <xdr:spPr>
        <a:xfrm>
          <a:off x="206375" y="1873250"/>
          <a:ext cx="9286875" cy="113909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b="1">
              <a:effectLst/>
              <a:latin typeface="Lucida Bright" panose="02040602050505020304" pitchFamily="18" charset="0"/>
              <a:ea typeface="Calibri"/>
              <a:cs typeface="Times New Roman"/>
            </a:rPr>
            <a:t>Moving Average:</a:t>
          </a:r>
          <a:endParaRPr lang="en-US" sz="2000">
            <a:effectLst/>
            <a:latin typeface="Lucida Bright" panose="02040602050505020304" pitchFamily="18" charset="0"/>
            <a:ea typeface="Calibri"/>
            <a:cs typeface="Times New Roman"/>
          </a:endParaRPr>
        </a:p>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Calculate</a:t>
          </a:r>
          <a:r>
            <a:rPr lang="en-US" sz="2000" baseline="0">
              <a:effectLst/>
              <a:latin typeface="Lucida Bright" panose="02040602050505020304" pitchFamily="18" charset="0"/>
              <a:ea typeface="Calibri"/>
              <a:cs typeface="Times New Roman"/>
            </a:rPr>
            <a:t> the 4 month moving average</a:t>
          </a:r>
          <a:r>
            <a:rPr lang="en-US" sz="2000">
              <a:effectLst/>
              <a:latin typeface="Lucida Bright" panose="02040602050505020304" pitchFamily="18" charset="0"/>
              <a:ea typeface="Calibri"/>
              <a:cs typeface="Times New Roman"/>
            </a:rPr>
            <a:t>  for</a:t>
          </a:r>
          <a:r>
            <a:rPr lang="en-US" sz="2000" baseline="0">
              <a:effectLst/>
              <a:latin typeface="Lucida Bright" panose="02040602050505020304" pitchFamily="18" charset="0"/>
              <a:ea typeface="Calibri"/>
              <a:cs typeface="Times New Roman"/>
            </a:rPr>
            <a:t> months a) 4 and b) 5</a:t>
          </a:r>
          <a:r>
            <a:rPr lang="en-US" sz="2000">
              <a:effectLst/>
              <a:latin typeface="Lucida Bright" panose="02040602050505020304" pitchFamily="18" charset="0"/>
              <a:ea typeface="Calibri"/>
              <a:cs typeface="Times New Roman"/>
            </a:rPr>
            <a:t>:</a:t>
          </a: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twoCellAnchor>
    <xdr:from>
      <xdr:col>11</xdr:col>
      <xdr:colOff>393700</xdr:colOff>
      <xdr:row>5</xdr:row>
      <xdr:rowOff>0</xdr:rowOff>
    </xdr:from>
    <xdr:to>
      <xdr:col>16</xdr:col>
      <xdr:colOff>189592</xdr:colOff>
      <xdr:row>9</xdr:row>
      <xdr:rowOff>72570</xdr:rowOff>
    </xdr:to>
    <xdr:sp macro="" textlink="">
      <xdr:nvSpPr>
        <xdr:cNvPr id="9" name="Rounded Rectangle 15">
          <a:extLst>
            <a:ext uri="{FF2B5EF4-FFF2-40B4-BE49-F238E27FC236}">
              <a16:creationId xmlns:a16="http://schemas.microsoft.com/office/drawing/2014/main" id="{E9E2B470-0188-4711-ABA5-E7547FA7D7E7}"/>
            </a:ext>
          </a:extLst>
        </xdr:cNvPr>
        <xdr:cNvSpPr/>
      </xdr:nvSpPr>
      <xdr:spPr>
        <a:xfrm>
          <a:off x="12382500" y="889000"/>
          <a:ext cx="2958192" cy="783770"/>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Workspace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12065</xdr:colOff>
      <xdr:row>2</xdr:row>
      <xdr:rowOff>18142</xdr:rowOff>
    </xdr:from>
    <xdr:to>
      <xdr:col>9</xdr:col>
      <xdr:colOff>1381124</xdr:colOff>
      <xdr:row>7</xdr:row>
      <xdr:rowOff>31749</xdr:rowOff>
    </xdr:to>
    <xdr:sp macro="" textlink="">
      <xdr:nvSpPr>
        <xdr:cNvPr id="2" name="Rounded Rectangle 1">
          <a:extLst>
            <a:ext uri="{FF2B5EF4-FFF2-40B4-BE49-F238E27FC236}">
              <a16:creationId xmlns:a16="http://schemas.microsoft.com/office/drawing/2014/main" id="{00000000-0008-0000-2900-000002000000}"/>
            </a:ext>
          </a:extLst>
        </xdr:cNvPr>
        <xdr:cNvSpPr/>
      </xdr:nvSpPr>
      <xdr:spPr>
        <a:xfrm>
          <a:off x="3171190" y="399142"/>
          <a:ext cx="6861809" cy="9661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2">
                  <a:lumMod val="50000"/>
                </a:schemeClr>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Forecasting Problem </a:t>
          </a:r>
          <a:r>
            <a:rPr lang="en-US" sz="3200" b="1">
              <a:solidFill>
                <a:srgbClr val="FF0000"/>
              </a:solidFill>
              <a:latin typeface="Lucida Bright" panose="02040602050505020304" pitchFamily="18" charset="0"/>
            </a:rPr>
            <a:t>8</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130628</xdr:colOff>
      <xdr:row>9</xdr:row>
      <xdr:rowOff>148046</xdr:rowOff>
    </xdr:from>
    <xdr:to>
      <xdr:col>12</xdr:col>
      <xdr:colOff>30480</xdr:colOff>
      <xdr:row>21</xdr:row>
      <xdr:rowOff>101600</xdr:rowOff>
    </xdr:to>
    <xdr:sp macro="" textlink="">
      <xdr:nvSpPr>
        <xdr:cNvPr id="3" name="TextBox 2">
          <a:extLst>
            <a:ext uri="{FF2B5EF4-FFF2-40B4-BE49-F238E27FC236}">
              <a16:creationId xmlns:a16="http://schemas.microsoft.com/office/drawing/2014/main" id="{00000000-0008-0000-2900-000003000000}"/>
            </a:ext>
          </a:extLst>
        </xdr:cNvPr>
        <xdr:cNvSpPr txBox="1"/>
      </xdr:nvSpPr>
      <xdr:spPr>
        <a:xfrm>
          <a:off x="740228" y="1862546"/>
          <a:ext cx="11758477" cy="223955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b="1">
              <a:effectLst/>
              <a:latin typeface="Lucida Bright" panose="02040602050505020304" pitchFamily="18" charset="0"/>
              <a:ea typeface="Calibri"/>
              <a:cs typeface="Times New Roman"/>
            </a:rPr>
            <a:t>Weighted Moving Average:</a:t>
          </a:r>
          <a:endParaRPr lang="en-US" sz="2000">
            <a:effectLst/>
            <a:latin typeface="Lucida Bright" panose="02040602050505020304" pitchFamily="18" charset="0"/>
            <a:ea typeface="Calibri"/>
            <a:cs typeface="Times New Roman"/>
          </a:endParaRPr>
        </a:p>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A department store may find that in </a:t>
          </a:r>
          <a:r>
            <a:rPr lang="en-US" sz="2000" baseline="0">
              <a:effectLst/>
              <a:latin typeface="Lucida Bright" panose="02040602050505020304" pitchFamily="18" charset="0"/>
              <a:ea typeface="Calibri"/>
              <a:cs typeface="Times New Roman"/>
            </a:rPr>
            <a:t> five</a:t>
          </a:r>
          <a:r>
            <a:rPr lang="en-US" sz="2000">
              <a:effectLst/>
              <a:latin typeface="Lucida Bright" panose="02040602050505020304" pitchFamily="18" charset="0"/>
              <a:ea typeface="Calibri"/>
              <a:cs typeface="Times New Roman"/>
            </a:rPr>
            <a:t> month period, the best forecast is derived by using 40% of the actual sales for the most recent month, 30% of two months ago, 20% of three months ago, 5% of four month ago</a:t>
          </a:r>
          <a:r>
            <a:rPr lang="en-US" sz="2000" baseline="0">
              <a:effectLst/>
              <a:latin typeface="Lucida Bright" panose="02040602050505020304" pitchFamily="18" charset="0"/>
              <a:ea typeface="Calibri"/>
              <a:cs typeface="Times New Roman"/>
            </a:rPr>
            <a:t> and 5% of five months ago. </a:t>
          </a:r>
          <a:r>
            <a:rPr lang="en-US" sz="2000">
              <a:effectLst/>
              <a:latin typeface="Lucida Bright" panose="02040602050505020304" pitchFamily="18" charset="0"/>
              <a:ea typeface="Calibri"/>
              <a:cs typeface="Times New Roman"/>
            </a:rPr>
            <a:t>If the actual sales</a:t>
          </a:r>
          <a:r>
            <a:rPr lang="en-US" sz="2000" baseline="0">
              <a:effectLst/>
              <a:latin typeface="Lucida Bright" panose="02040602050505020304" pitchFamily="18" charset="0"/>
              <a:ea typeface="Calibri"/>
              <a:cs typeface="Times New Roman"/>
            </a:rPr>
            <a:t> were as shown below  (in  units)</a:t>
          </a:r>
          <a:r>
            <a:rPr lang="en-US" sz="2000">
              <a:effectLst/>
              <a:latin typeface="Lucida Bright" panose="02040602050505020304" pitchFamily="18" charset="0"/>
              <a:ea typeface="Calibri"/>
              <a:cs typeface="Times New Roman"/>
            </a:rPr>
            <a:t>:</a:t>
          </a:r>
        </a:p>
        <a:p>
          <a:pPr marL="0" marR="0">
            <a:lnSpc>
              <a:spcPct val="115000"/>
            </a:lnSpc>
            <a:spcBef>
              <a:spcPts val="0"/>
            </a:spcBef>
            <a:spcAft>
              <a:spcPts val="1000"/>
            </a:spcAft>
          </a:pPr>
          <a:r>
            <a:rPr lang="en-US" sz="2000">
              <a:effectLst/>
              <a:latin typeface="+mn-lt"/>
              <a:ea typeface="Calibri"/>
              <a:cs typeface="Times New Roman"/>
            </a:rPr>
            <a:t> </a:t>
          </a: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900-000004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13</xdr:col>
      <xdr:colOff>231322</xdr:colOff>
      <xdr:row>37</xdr:row>
      <xdr:rowOff>286476</xdr:rowOff>
    </xdr:from>
    <xdr:to>
      <xdr:col>17</xdr:col>
      <xdr:colOff>653324</xdr:colOff>
      <xdr:row>39</xdr:row>
      <xdr:rowOff>188504</xdr:rowOff>
    </xdr:to>
    <xdr:sp macro="" textlink="">
      <xdr:nvSpPr>
        <xdr:cNvPr id="5" name="Rounded Rectangle 4">
          <a:extLst>
            <a:ext uri="{FF2B5EF4-FFF2-40B4-BE49-F238E27FC236}">
              <a16:creationId xmlns:a16="http://schemas.microsoft.com/office/drawing/2014/main" id="{00000000-0008-0000-2900-000005000000}"/>
            </a:ext>
          </a:extLst>
        </xdr:cNvPr>
        <xdr:cNvSpPr/>
      </xdr:nvSpPr>
      <xdr:spPr>
        <a:xfrm>
          <a:off x="13813972" y="8582751"/>
          <a:ext cx="2536552" cy="77832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twoCellAnchor>
    <xdr:from>
      <xdr:col>12</xdr:col>
      <xdr:colOff>762000</xdr:colOff>
      <xdr:row>7</xdr:row>
      <xdr:rowOff>121920</xdr:rowOff>
    </xdr:from>
    <xdr:to>
      <xdr:col>12</xdr:col>
      <xdr:colOff>762000</xdr:colOff>
      <xdr:row>48</xdr:row>
      <xdr:rowOff>60960</xdr:rowOff>
    </xdr:to>
    <xdr:cxnSp macro="">
      <xdr:nvCxnSpPr>
        <xdr:cNvPr id="6" name="Straight Connector 5">
          <a:extLst>
            <a:ext uri="{FF2B5EF4-FFF2-40B4-BE49-F238E27FC236}">
              <a16:creationId xmlns:a16="http://schemas.microsoft.com/office/drawing/2014/main" id="{00000000-0008-0000-2900-000006000000}"/>
            </a:ext>
          </a:extLst>
        </xdr:cNvPr>
        <xdr:cNvCxnSpPr/>
      </xdr:nvCxnSpPr>
      <xdr:spPr>
        <a:xfrm flipH="1">
          <a:off x="13230225" y="1455420"/>
          <a:ext cx="0" cy="1046416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548640</xdr:colOff>
      <xdr:row>31</xdr:row>
      <xdr:rowOff>264160</xdr:rowOff>
    </xdr:from>
    <xdr:to>
      <xdr:col>11</xdr:col>
      <xdr:colOff>200660</xdr:colOff>
      <xdr:row>36</xdr:row>
      <xdr:rowOff>127000</xdr:rowOff>
    </xdr:to>
    <xdr:sp macro="" textlink="">
      <xdr:nvSpPr>
        <xdr:cNvPr id="7" name="TextBox 6">
          <a:extLst>
            <a:ext uri="{FF2B5EF4-FFF2-40B4-BE49-F238E27FC236}">
              <a16:creationId xmlns:a16="http://schemas.microsoft.com/office/drawing/2014/main" id="{00000000-0008-0000-2900-000007000000}"/>
            </a:ext>
          </a:extLst>
        </xdr:cNvPr>
        <xdr:cNvSpPr txBox="1"/>
      </xdr:nvSpPr>
      <xdr:spPr>
        <a:xfrm>
          <a:off x="548640" y="7103110"/>
          <a:ext cx="11005820" cy="1082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Find</a:t>
          </a:r>
          <a:r>
            <a:rPr lang="en-US" sz="2000" baseline="0">
              <a:latin typeface="Lucida Bright" panose="02040602050505020304" pitchFamily="18" charset="0"/>
            </a:rPr>
            <a:t> the forecast for month six. </a:t>
          </a:r>
        </a:p>
        <a:p>
          <a:r>
            <a:rPr lang="en-US" sz="2000" baseline="0">
              <a:latin typeface="Lucida Bright" panose="02040602050505020304" pitchFamily="18" charset="0"/>
            </a:rPr>
            <a:t>Find the forecast for month  seven if the actual sales in month six are 35 units .</a:t>
          </a:r>
        </a:p>
        <a:p>
          <a:r>
            <a:rPr lang="en-US" sz="2000" baseline="0">
              <a:latin typeface="Lucida Bright" panose="02040602050505020304" pitchFamily="18" charset="0"/>
            </a:rPr>
            <a:t>For full credit please shown two places after the decimal point.</a:t>
          </a:r>
          <a:endParaRPr lang="en-US" sz="2000">
            <a:latin typeface="Lucida Bright" panose="02040602050505020304" pitchFamily="18" charset="0"/>
          </a:endParaRPr>
        </a:p>
      </xdr:txBody>
    </xdr:sp>
    <xdr:clientData/>
  </xdr:twoCellAnchor>
  <xdr:twoCellAnchor>
    <xdr:from>
      <xdr:col>12</xdr:col>
      <xdr:colOff>704851</xdr:colOff>
      <xdr:row>44</xdr:row>
      <xdr:rowOff>69851</xdr:rowOff>
    </xdr:from>
    <xdr:to>
      <xdr:col>16</xdr:col>
      <xdr:colOff>368301</xdr:colOff>
      <xdr:row>48</xdr:row>
      <xdr:rowOff>38101</xdr:rowOff>
    </xdr:to>
    <xdr:sp macro="" textlink="">
      <xdr:nvSpPr>
        <xdr:cNvPr id="8" name="Rounded Rectangular Callout 8">
          <a:extLst>
            <a:ext uri="{FF2B5EF4-FFF2-40B4-BE49-F238E27FC236}">
              <a16:creationId xmlns:a16="http://schemas.microsoft.com/office/drawing/2014/main" id="{00000000-0008-0000-2900-000008000000}"/>
            </a:ext>
          </a:extLst>
        </xdr:cNvPr>
        <xdr:cNvSpPr/>
      </xdr:nvSpPr>
      <xdr:spPr>
        <a:xfrm>
          <a:off x="13173076" y="11014076"/>
          <a:ext cx="2292350" cy="882650"/>
        </a:xfrm>
        <a:prstGeom prst="wedgeRoundRectCallout">
          <a:avLst>
            <a:gd name="adj1" fmla="val -111318"/>
            <a:gd name="adj2" fmla="val -56633"/>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latin typeface="Lucida Bright" panose="02040602050505020304" pitchFamily="18" charset="0"/>
            </a:rPr>
            <a:t>Answer</a:t>
          </a:r>
          <a:r>
            <a:rPr lang="en-US" sz="2800" baseline="0">
              <a:solidFill>
                <a:schemeClr val="accent1">
                  <a:lumMod val="50000"/>
                </a:schemeClr>
              </a:solidFill>
              <a:latin typeface="Lucida Bright" panose="02040602050505020304" pitchFamily="18" charset="0"/>
            </a:rPr>
            <a:t> </a:t>
          </a:r>
          <a:endParaRPr lang="en-US" sz="2800">
            <a:solidFill>
              <a:schemeClr val="accent1">
                <a:lumMod val="50000"/>
              </a:schemeClr>
            </a:solidFill>
            <a:latin typeface="Lucida Bright" panose="02040602050505020304" pitchFamily="18" charset="0"/>
          </a:endParaRPr>
        </a:p>
      </xdr:txBody>
    </xdr:sp>
    <xdr:clientData/>
  </xdr:twoCellAnchor>
  <xdr:twoCellAnchor>
    <xdr:from>
      <xdr:col>11</xdr:col>
      <xdr:colOff>152400</xdr:colOff>
      <xdr:row>42</xdr:row>
      <xdr:rowOff>266700</xdr:rowOff>
    </xdr:from>
    <xdr:to>
      <xdr:col>11</xdr:col>
      <xdr:colOff>368300</xdr:colOff>
      <xdr:row>45</xdr:row>
      <xdr:rowOff>76200</xdr:rowOff>
    </xdr:to>
    <xdr:sp macro="" textlink="">
      <xdr:nvSpPr>
        <xdr:cNvPr id="9" name="Right Brace 8">
          <a:extLst>
            <a:ext uri="{FF2B5EF4-FFF2-40B4-BE49-F238E27FC236}">
              <a16:creationId xmlns:a16="http://schemas.microsoft.com/office/drawing/2014/main" id="{00000000-0008-0000-2900-000009000000}"/>
            </a:ext>
          </a:extLst>
        </xdr:cNvPr>
        <xdr:cNvSpPr/>
      </xdr:nvSpPr>
      <xdr:spPr>
        <a:xfrm>
          <a:off x="11506200" y="10467975"/>
          <a:ext cx="215900" cy="89535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1003300</xdr:colOff>
      <xdr:row>1</xdr:row>
      <xdr:rowOff>110490</xdr:rowOff>
    </xdr:from>
    <xdr:to>
      <xdr:col>2</xdr:col>
      <xdr:colOff>259080</xdr:colOff>
      <xdr:row>9</xdr:row>
      <xdr:rowOff>60960</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1003300" y="293370"/>
          <a:ext cx="1480820" cy="1413510"/>
        </a:xfrm>
        <a:prstGeom prst="leftArrow">
          <a:avLst/>
        </a:prstGeom>
        <a:solidFill>
          <a:schemeClr val="accent3">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a:solidFill>
                <a:srgbClr val="FFFF00"/>
              </a:solidFill>
              <a:latin typeface="Lucida Bright" panose="02040602050505020304" pitchFamily="18" charset="0"/>
            </a:rPr>
            <a:t>Back</a:t>
          </a:r>
        </a:p>
      </xdr:txBody>
    </xdr:sp>
    <xdr:clientData/>
  </xdr:twoCellAnchor>
  <xdr:twoCellAnchor>
    <xdr:from>
      <xdr:col>0</xdr:col>
      <xdr:colOff>1082039</xdr:colOff>
      <xdr:row>11</xdr:row>
      <xdr:rowOff>93616</xdr:rowOff>
    </xdr:from>
    <xdr:to>
      <xdr:col>8</xdr:col>
      <xdr:colOff>472440</xdr:colOff>
      <xdr:row>19</xdr:row>
      <xdr:rowOff>76199</xdr:rowOff>
    </xdr:to>
    <xdr:sp macro="" textlink="">
      <xdr:nvSpPr>
        <xdr:cNvPr id="4" name="TextBox 3">
          <a:extLst>
            <a:ext uri="{FF2B5EF4-FFF2-40B4-BE49-F238E27FC236}">
              <a16:creationId xmlns:a16="http://schemas.microsoft.com/office/drawing/2014/main" id="{00000000-0008-0000-2A00-000004000000}"/>
            </a:ext>
          </a:extLst>
        </xdr:cNvPr>
        <xdr:cNvSpPr txBox="1"/>
      </xdr:nvSpPr>
      <xdr:spPr>
        <a:xfrm>
          <a:off x="1082039" y="2105296"/>
          <a:ext cx="8397241" cy="225334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Red</a:t>
          </a:r>
          <a:r>
            <a:rPr lang="en-US" sz="800" baseline="0">
              <a:solidFill>
                <a:schemeClr val="bg1"/>
              </a:solidFill>
            </a:rPr>
            <a:t> Render 561</a:t>
          </a:r>
        </a:p>
        <a:p>
          <a:r>
            <a:rPr lang="en-US" sz="1800" baseline="0"/>
            <a:t>Higgins Plumbing and Heating maintains a stock of 30 gallon hot water heaters that it sells to home owners and installs for them. Owner Jerry Higgins likes the idea of having a large supply on hand to meet customer demand, but he also recognizes that it is expensive to do so. He examines hot water heater sales over the past 50 weeks and notes the following:</a:t>
          </a:r>
        </a:p>
        <a:p>
          <a:endParaRPr lang="en-US" sz="1800"/>
        </a:p>
      </xdr:txBody>
    </xdr:sp>
    <xdr:clientData/>
  </xdr:twoCellAnchor>
  <xdr:twoCellAnchor>
    <xdr:from>
      <xdr:col>10</xdr:col>
      <xdr:colOff>517073</xdr:colOff>
      <xdr:row>1</xdr:row>
      <xdr:rowOff>138791</xdr:rowOff>
    </xdr:from>
    <xdr:to>
      <xdr:col>10</xdr:col>
      <xdr:colOff>544287</xdr:colOff>
      <xdr:row>45</xdr:row>
      <xdr:rowOff>8163</xdr:rowOff>
    </xdr:to>
    <xdr:cxnSp macro="">
      <xdr:nvCxnSpPr>
        <xdr:cNvPr id="5" name="Straight Connector 4">
          <a:extLst>
            <a:ext uri="{FF2B5EF4-FFF2-40B4-BE49-F238E27FC236}">
              <a16:creationId xmlns:a16="http://schemas.microsoft.com/office/drawing/2014/main" id="{00000000-0008-0000-2A00-000005000000}"/>
            </a:ext>
          </a:extLst>
        </xdr:cNvPr>
        <xdr:cNvCxnSpPr/>
      </xdr:nvCxnSpPr>
      <xdr:spPr>
        <a:xfrm>
          <a:off x="12640493" y="321671"/>
          <a:ext cx="27214" cy="1225949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903513</xdr:colOff>
      <xdr:row>34</xdr:row>
      <xdr:rowOff>119741</xdr:rowOff>
    </xdr:from>
    <xdr:to>
      <xdr:col>10</xdr:col>
      <xdr:colOff>21771</xdr:colOff>
      <xdr:row>45</xdr:row>
      <xdr:rowOff>38100</xdr:rowOff>
    </xdr:to>
    <xdr:sp macro="" textlink="">
      <xdr:nvSpPr>
        <xdr:cNvPr id="7" name="TextBox 6">
          <a:extLst>
            <a:ext uri="{FF2B5EF4-FFF2-40B4-BE49-F238E27FC236}">
              <a16:creationId xmlns:a16="http://schemas.microsoft.com/office/drawing/2014/main" id="{00000000-0008-0000-2A00-000007000000}"/>
            </a:ext>
          </a:extLst>
        </xdr:cNvPr>
        <xdr:cNvSpPr txBox="1"/>
      </xdr:nvSpPr>
      <xdr:spPr>
        <a:xfrm>
          <a:off x="903513" y="9968591"/>
          <a:ext cx="9710058" cy="327115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t>a)</a:t>
          </a:r>
          <a:r>
            <a:rPr lang="en-US" sz="2000" baseline="0"/>
            <a:t> If Higgins maintains a constant supply of 8 hot water heaters in any given week, how many times will he be out of stock during a 20-week simulation? Use the provided random numbers.</a:t>
          </a:r>
        </a:p>
        <a:p>
          <a:endParaRPr lang="en-US" sz="2000" baseline="0"/>
        </a:p>
        <a:p>
          <a:r>
            <a:rPr lang="en-US" sz="2000" baseline="0"/>
            <a:t>b) During which week(s) additional order(s) should be placed knowing that the order lead time is 4weeks?</a:t>
          </a:r>
        </a:p>
        <a:p>
          <a:endParaRPr lang="en-US" sz="2000" baseline="0"/>
        </a:p>
        <a:p>
          <a:pPr marL="0" marR="0" indent="0" defTabSz="914400" eaLnBrk="1" fontAlgn="auto" latinLnBrk="0" hangingPunct="1">
            <a:lnSpc>
              <a:spcPct val="100000"/>
            </a:lnSpc>
            <a:spcBef>
              <a:spcPts val="0"/>
            </a:spcBef>
            <a:spcAft>
              <a:spcPts val="0"/>
            </a:spcAft>
            <a:buClrTx/>
            <a:buSzTx/>
            <a:buFontTx/>
            <a:buNone/>
            <a:tabLst/>
            <a:defRPr/>
          </a:pPr>
          <a:r>
            <a:rPr lang="en-US" sz="2000" baseline="0">
              <a:solidFill>
                <a:schemeClr val="dk1"/>
              </a:solidFill>
              <a:effectLst/>
              <a:latin typeface="+mn-lt"/>
              <a:ea typeface="+mn-ea"/>
              <a:cs typeface="+mn-cs"/>
            </a:rPr>
            <a:t>c) How many additional units (above the  standard ordering quantities) will need to be ordered each time?</a:t>
          </a:r>
          <a:endParaRPr lang="en-US" sz="2000">
            <a:effectLst/>
          </a:endParaRPr>
        </a:p>
        <a:p>
          <a:endParaRPr lang="en-US" sz="2000" baseline="0"/>
        </a:p>
        <a:p>
          <a:endParaRPr lang="en-US" sz="2000" baseline="0"/>
        </a:p>
      </xdr:txBody>
    </xdr:sp>
    <xdr:clientData/>
  </xdr:twoCellAnchor>
  <xdr:twoCellAnchor>
    <xdr:from>
      <xdr:col>3</xdr:col>
      <xdr:colOff>339725</xdr:colOff>
      <xdr:row>2</xdr:row>
      <xdr:rowOff>120650</xdr:rowOff>
    </xdr:from>
    <xdr:to>
      <xdr:col>9</xdr:col>
      <xdr:colOff>698500</xdr:colOff>
      <xdr:row>8</xdr:row>
      <xdr:rowOff>135890</xdr:rowOff>
    </xdr:to>
    <xdr:sp macro="" textlink="">
      <xdr:nvSpPr>
        <xdr:cNvPr id="11" name="Rounded Rectangle 10">
          <a:extLst>
            <a:ext uri="{FF2B5EF4-FFF2-40B4-BE49-F238E27FC236}">
              <a16:creationId xmlns:a16="http://schemas.microsoft.com/office/drawing/2014/main" id="{00000000-0008-0000-2A00-00000B000000}"/>
            </a:ext>
          </a:extLst>
        </xdr:cNvPr>
        <xdr:cNvSpPr/>
      </xdr:nvSpPr>
      <xdr:spPr>
        <a:xfrm>
          <a:off x="3117850" y="501650"/>
          <a:ext cx="7105650" cy="115824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 Simulation Problem </a:t>
          </a:r>
          <a:r>
            <a:rPr lang="en-US" sz="3200" b="1">
              <a:solidFill>
                <a:srgbClr val="FF0000"/>
              </a:solidFill>
              <a:latin typeface="Lucida Bright" panose="02040602050505020304" pitchFamily="18" charset="0"/>
            </a:rPr>
            <a:t>2</a:t>
          </a:r>
        </a:p>
      </xdr:txBody>
    </xdr:sp>
    <xdr:clientData/>
  </xdr:twoCellAnchor>
  <xdr:twoCellAnchor>
    <xdr:from>
      <xdr:col>10</xdr:col>
      <xdr:colOff>1095375</xdr:colOff>
      <xdr:row>2</xdr:row>
      <xdr:rowOff>127000</xdr:rowOff>
    </xdr:from>
    <xdr:to>
      <xdr:col>12</xdr:col>
      <xdr:colOff>857251</xdr:colOff>
      <xdr:row>7</xdr:row>
      <xdr:rowOff>88900</xdr:rowOff>
    </xdr:to>
    <xdr:sp macro="" textlink="">
      <xdr:nvSpPr>
        <xdr:cNvPr id="13" name="Rectangle: Rounded Corners 12">
          <a:hlinkClick xmlns:r="http://schemas.openxmlformats.org/officeDocument/2006/relationships" r:id="rId2"/>
          <a:extLst>
            <a:ext uri="{FF2B5EF4-FFF2-40B4-BE49-F238E27FC236}">
              <a16:creationId xmlns:a16="http://schemas.microsoft.com/office/drawing/2014/main" id="{00000000-0008-0000-2A00-00000D000000}"/>
            </a:ext>
          </a:extLst>
        </xdr:cNvPr>
        <xdr:cNvSpPr/>
      </xdr:nvSpPr>
      <xdr:spPr>
        <a:xfrm>
          <a:off x="11604625" y="508000"/>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326572</xdr:colOff>
      <xdr:row>3</xdr:row>
      <xdr:rowOff>13605</xdr:rowOff>
    </xdr:from>
    <xdr:to>
      <xdr:col>11</xdr:col>
      <xdr:colOff>914400</xdr:colOff>
      <xdr:row>7</xdr:row>
      <xdr:rowOff>32657</xdr:rowOff>
    </xdr:to>
    <xdr:sp macro="" textlink="">
      <xdr:nvSpPr>
        <xdr:cNvPr id="2" name="Rounded Rectangle 1">
          <a:extLst>
            <a:ext uri="{FF2B5EF4-FFF2-40B4-BE49-F238E27FC236}">
              <a16:creationId xmlns:a16="http://schemas.microsoft.com/office/drawing/2014/main" id="{00000000-0008-0000-2B00-000002000000}"/>
            </a:ext>
          </a:extLst>
        </xdr:cNvPr>
        <xdr:cNvSpPr/>
      </xdr:nvSpPr>
      <xdr:spPr>
        <a:xfrm>
          <a:off x="2764972" y="585105"/>
          <a:ext cx="5236028" cy="781052"/>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rPr>
            <a:t>Problem</a:t>
          </a:r>
          <a:r>
            <a:rPr lang="en-US" sz="2800" baseline="0">
              <a:solidFill>
                <a:schemeClr val="tx1"/>
              </a:solidFill>
            </a:rPr>
            <a:t> 9</a:t>
          </a:r>
          <a:endParaRPr lang="en-US" sz="2800">
            <a:solidFill>
              <a:schemeClr val="tx1"/>
            </a:solidFill>
          </a:endParaRPr>
        </a:p>
      </xdr:txBody>
    </xdr:sp>
    <xdr:clientData/>
  </xdr:twoCellAnchor>
  <xdr:twoCellAnchor>
    <xdr:from>
      <xdr:col>2</xdr:col>
      <xdr:colOff>97971</xdr:colOff>
      <xdr:row>10</xdr:row>
      <xdr:rowOff>40822</xdr:rowOff>
    </xdr:from>
    <xdr:to>
      <xdr:col>14</xdr:col>
      <xdr:colOff>65314</xdr:colOff>
      <xdr:row>25</xdr:row>
      <xdr:rowOff>32658</xdr:rowOff>
    </xdr:to>
    <xdr:sp macro="" textlink="">
      <xdr:nvSpPr>
        <xdr:cNvPr id="3" name="TextBox 2">
          <a:extLst>
            <a:ext uri="{FF2B5EF4-FFF2-40B4-BE49-F238E27FC236}">
              <a16:creationId xmlns:a16="http://schemas.microsoft.com/office/drawing/2014/main" id="{00000000-0008-0000-2B00-000003000000}"/>
            </a:ext>
          </a:extLst>
        </xdr:cNvPr>
        <xdr:cNvSpPr txBox="1"/>
      </xdr:nvSpPr>
      <xdr:spPr>
        <a:xfrm>
          <a:off x="1317171" y="1945822"/>
          <a:ext cx="8101693" cy="34779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latin typeface="+mn-lt"/>
              <a:ea typeface="+mn-ea"/>
              <a:cs typeface="+mn-cs"/>
            </a:rPr>
            <a:t>Anderson 336</a:t>
          </a:r>
        </a:p>
        <a:p>
          <a:r>
            <a:rPr lang="en-US" sz="1800" baseline="0">
              <a:solidFill>
                <a:schemeClr val="dk1"/>
              </a:solidFill>
              <a:latin typeface="+mn-lt"/>
              <a:ea typeface="+mn-ea"/>
              <a:cs typeface="+mn-cs"/>
            </a:rPr>
            <a:t>Lets assume that Best Burger is willing to assign a cost of $10 per hour for customer waiting time. The  average arrival rate is 45 customers per hour and each server can  process 60 customers per hour. The cost of wages and benefits is $7 per hour, per server.</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Calculate the total hourly cost for the single-channel and two-channel systems.</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Which one, single-channel or two-channel, solution is more cost effective?</a:t>
          </a:r>
        </a:p>
        <a:p>
          <a:r>
            <a:rPr lang="en-US" sz="1800" baseline="0">
              <a:solidFill>
                <a:schemeClr val="dk1"/>
              </a:solidFill>
              <a:latin typeface="+mn-lt"/>
              <a:ea typeface="+mn-ea"/>
              <a:cs typeface="+mn-cs"/>
            </a:rPr>
            <a:t>Show the total hourly costs for both solutions.</a:t>
          </a:r>
        </a:p>
        <a:p>
          <a:endParaRPr lang="en-US" sz="1800" baseline="0">
            <a:solidFill>
              <a:schemeClr val="dk1"/>
            </a:solidFill>
            <a:latin typeface="+mn-lt"/>
            <a:ea typeface="+mn-ea"/>
            <a:cs typeface="+mn-cs"/>
          </a:endParaRPr>
        </a:p>
        <a:p>
          <a:r>
            <a:rPr lang="en-US" sz="1800" baseline="0">
              <a:solidFill>
                <a:schemeClr val="dk1"/>
              </a:solidFill>
              <a:latin typeface="+mn-lt"/>
              <a:ea typeface="+mn-ea"/>
              <a:cs typeface="+mn-cs"/>
            </a:rPr>
            <a:t>Write your answer on the answer sheet</a:t>
          </a:r>
        </a:p>
      </xdr:txBody>
    </xdr:sp>
    <xdr:clientData/>
  </xdr:twoCellAnchor>
  <xdr:twoCellAnchor>
    <xdr:from>
      <xdr:col>1</xdr:col>
      <xdr:colOff>544287</xdr:colOff>
      <xdr:row>3</xdr:row>
      <xdr:rowOff>27214</xdr:rowOff>
    </xdr:from>
    <xdr:to>
      <xdr:col>3</xdr:col>
      <xdr:colOff>462644</xdr:colOff>
      <xdr:row>7</xdr:row>
      <xdr:rowOff>149680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B00-000004000000}"/>
            </a:ext>
          </a:extLst>
        </xdr:cNvPr>
        <xdr:cNvSpPr/>
      </xdr:nvSpPr>
      <xdr:spPr>
        <a:xfrm>
          <a:off x="1153887" y="598714"/>
          <a:ext cx="1137557"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14</xdr:col>
      <xdr:colOff>522516</xdr:colOff>
      <xdr:row>9</xdr:row>
      <xdr:rowOff>174171</xdr:rowOff>
    </xdr:from>
    <xdr:to>
      <xdr:col>14</xdr:col>
      <xdr:colOff>522516</xdr:colOff>
      <xdr:row>40</xdr:row>
      <xdr:rowOff>163285</xdr:rowOff>
    </xdr:to>
    <xdr:cxnSp macro="">
      <xdr:nvCxnSpPr>
        <xdr:cNvPr id="5" name="Straight Connector 4">
          <a:extLst>
            <a:ext uri="{FF2B5EF4-FFF2-40B4-BE49-F238E27FC236}">
              <a16:creationId xmlns:a16="http://schemas.microsoft.com/office/drawing/2014/main" id="{00000000-0008-0000-2B00-000005000000}"/>
            </a:ext>
          </a:extLst>
        </xdr:cNvPr>
        <xdr:cNvCxnSpPr/>
      </xdr:nvCxnSpPr>
      <xdr:spPr>
        <a:xfrm>
          <a:off x="9876066" y="1888671"/>
          <a:ext cx="0" cy="698046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685800</xdr:colOff>
      <xdr:row>26</xdr:row>
      <xdr:rowOff>-1</xdr:rowOff>
    </xdr:from>
    <xdr:to>
      <xdr:col>13</xdr:col>
      <xdr:colOff>436107</xdr:colOff>
      <xdr:row>27</xdr:row>
      <xdr:rowOff>255815</xdr:rowOff>
    </xdr:to>
    <xdr:sp macro="" textlink="">
      <xdr:nvSpPr>
        <xdr:cNvPr id="6" name="Rounded Rectangle 6">
          <a:hlinkClick xmlns:r="http://schemas.openxmlformats.org/officeDocument/2006/relationships" r:id="rId2"/>
          <a:extLst>
            <a:ext uri="{FF2B5EF4-FFF2-40B4-BE49-F238E27FC236}">
              <a16:creationId xmlns:a16="http://schemas.microsoft.com/office/drawing/2014/main" id="{00000000-0008-0000-2B00-000006000000}"/>
            </a:ext>
          </a:extLst>
        </xdr:cNvPr>
        <xdr:cNvSpPr/>
      </xdr:nvSpPr>
      <xdr:spPr>
        <a:xfrm>
          <a:off x="6172200" y="5686424"/>
          <a:ext cx="3007857" cy="551091"/>
        </a:xfrm>
        <a:prstGeom prst="roundRect">
          <a:avLst/>
        </a:prstGeom>
        <a:solidFill>
          <a:schemeClr val="accent2"/>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rgbClr val="FFFF00"/>
              </a:solidFill>
            </a:rPr>
            <a:t>WL</a:t>
          </a:r>
          <a:r>
            <a:rPr lang="en-US" sz="2800" baseline="0">
              <a:solidFill>
                <a:srgbClr val="FFFF00"/>
              </a:solidFill>
            </a:rPr>
            <a:t> Calculators</a:t>
          </a:r>
          <a:endParaRPr lang="en-US" sz="2800">
            <a:solidFill>
              <a:srgbClr val="FFFF00"/>
            </a:solidFill>
          </a:endParaRPr>
        </a:p>
      </xdr:txBody>
    </xdr:sp>
    <xdr:clientData/>
  </xdr:twoCellAnchor>
  <xdr:twoCellAnchor>
    <xdr:from>
      <xdr:col>15</xdr:col>
      <xdr:colOff>348343</xdr:colOff>
      <xdr:row>4</xdr:row>
      <xdr:rowOff>32657</xdr:rowOff>
    </xdr:from>
    <xdr:to>
      <xdr:col>19</xdr:col>
      <xdr:colOff>302078</xdr:colOff>
      <xdr:row>8</xdr:row>
      <xdr:rowOff>59873</xdr:rowOff>
    </xdr:to>
    <xdr:sp macro="" textlink="">
      <xdr:nvSpPr>
        <xdr:cNvPr id="7" name="Rounded Rectangle 7">
          <a:hlinkClick xmlns:r="http://schemas.openxmlformats.org/officeDocument/2006/relationships" r:id="rId3"/>
          <a:extLst>
            <a:ext uri="{FF2B5EF4-FFF2-40B4-BE49-F238E27FC236}">
              <a16:creationId xmlns:a16="http://schemas.microsoft.com/office/drawing/2014/main" id="{00000000-0008-0000-2B00-000007000000}"/>
            </a:ext>
          </a:extLst>
        </xdr:cNvPr>
        <xdr:cNvSpPr/>
      </xdr:nvSpPr>
      <xdr:spPr>
        <a:xfrm>
          <a:off x="10311493" y="794657"/>
          <a:ext cx="2334985" cy="789216"/>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Workspace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488496</xdr:colOff>
      <xdr:row>2</xdr:row>
      <xdr:rowOff>13605</xdr:rowOff>
    </xdr:from>
    <xdr:to>
      <xdr:col>18</xdr:col>
      <xdr:colOff>13607</xdr:colOff>
      <xdr:row>7</xdr:row>
      <xdr:rowOff>40820</xdr:rowOff>
    </xdr:to>
    <xdr:sp macro="" textlink="">
      <xdr:nvSpPr>
        <xdr:cNvPr id="8" name="Rounded Rectangle 1">
          <a:extLst>
            <a:ext uri="{FF2B5EF4-FFF2-40B4-BE49-F238E27FC236}">
              <a16:creationId xmlns:a16="http://schemas.microsoft.com/office/drawing/2014/main" id="{00000000-0008-0000-2C00-000008000000}"/>
            </a:ext>
          </a:extLst>
        </xdr:cNvPr>
        <xdr:cNvSpPr/>
      </xdr:nvSpPr>
      <xdr:spPr>
        <a:xfrm>
          <a:off x="2888796" y="394605"/>
          <a:ext cx="6573611" cy="979715"/>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rPr>
            <a:t>Problem</a:t>
          </a:r>
          <a:r>
            <a:rPr lang="en-US" sz="2800" baseline="0">
              <a:solidFill>
                <a:schemeClr val="tx1"/>
              </a:solidFill>
            </a:rPr>
            <a:t> 2</a:t>
          </a:r>
          <a:endParaRPr lang="en-US" sz="2800">
            <a:solidFill>
              <a:schemeClr val="tx1"/>
            </a:solidFill>
          </a:endParaRPr>
        </a:p>
      </xdr:txBody>
    </xdr:sp>
    <xdr:clientData/>
  </xdr:twoCellAnchor>
  <xdr:twoCellAnchor>
    <xdr:from>
      <xdr:col>1</xdr:col>
      <xdr:colOff>353786</xdr:colOff>
      <xdr:row>1</xdr:row>
      <xdr:rowOff>149678</xdr:rowOff>
    </xdr:from>
    <xdr:to>
      <xdr:col>3</xdr:col>
      <xdr:colOff>312965</xdr:colOff>
      <xdr:row>6</xdr:row>
      <xdr:rowOff>81644</xdr:rowOff>
    </xdr:to>
    <xdr:sp macro="" textlink="">
      <xdr:nvSpPr>
        <xdr:cNvPr id="9" name="Left Arrow 3">
          <a:hlinkClick xmlns:r="http://schemas.openxmlformats.org/officeDocument/2006/relationships" r:id="rId1"/>
          <a:extLst>
            <a:ext uri="{FF2B5EF4-FFF2-40B4-BE49-F238E27FC236}">
              <a16:creationId xmlns:a16="http://schemas.microsoft.com/office/drawing/2014/main" id="{00000000-0008-0000-2C00-000009000000}"/>
            </a:ext>
          </a:extLst>
        </xdr:cNvPr>
        <xdr:cNvSpPr/>
      </xdr:nvSpPr>
      <xdr:spPr>
        <a:xfrm>
          <a:off x="963386" y="340178"/>
          <a:ext cx="1178379" cy="884466"/>
        </a:xfrm>
        <a:prstGeom prst="leftArrow">
          <a:avLst/>
        </a:prstGeom>
        <a:solidFill>
          <a:schemeClr val="accent3">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0</xdr:col>
      <xdr:colOff>598715</xdr:colOff>
      <xdr:row>10</xdr:row>
      <xdr:rowOff>13606</xdr:rowOff>
    </xdr:from>
    <xdr:to>
      <xdr:col>19</xdr:col>
      <xdr:colOff>108857</xdr:colOff>
      <xdr:row>24</xdr:row>
      <xdr:rowOff>87085</xdr:rowOff>
    </xdr:to>
    <xdr:sp macro="" textlink="">
      <xdr:nvSpPr>
        <xdr:cNvPr id="10" name="TextBox 9">
          <a:extLst>
            <a:ext uri="{FF2B5EF4-FFF2-40B4-BE49-F238E27FC236}">
              <a16:creationId xmlns:a16="http://schemas.microsoft.com/office/drawing/2014/main" id="{00000000-0008-0000-2C00-00000A000000}"/>
            </a:ext>
          </a:extLst>
        </xdr:cNvPr>
        <xdr:cNvSpPr txBox="1"/>
      </xdr:nvSpPr>
      <xdr:spPr>
        <a:xfrm>
          <a:off x="598715" y="1918606"/>
          <a:ext cx="9701892" cy="3702504"/>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latin typeface="+mn-lt"/>
              <a:ea typeface="+mn-ea"/>
              <a:cs typeface="+mn-cs"/>
            </a:rPr>
            <a:t>Russell 731</a:t>
          </a:r>
        </a:p>
        <a:p>
          <a:r>
            <a:rPr lang="en-US" sz="2000">
              <a:solidFill>
                <a:schemeClr val="dk1"/>
              </a:solidFill>
              <a:latin typeface="+mn-lt"/>
              <a:ea typeface="+mn-ea"/>
              <a:cs typeface="+mn-cs"/>
            </a:rPr>
            <a:t>The</a:t>
          </a:r>
          <a:r>
            <a:rPr lang="en-US" sz="2000" baseline="0">
              <a:solidFill>
                <a:schemeClr val="dk1"/>
              </a:solidFill>
              <a:latin typeface="+mn-lt"/>
              <a:ea typeface="+mn-ea"/>
              <a:cs typeface="+mn-cs"/>
            </a:rPr>
            <a:t> Fast Shop Drive-In Market has one checkout counter where one employee operates the cash register. Customers arrive at the rate of 24 per hour according to a Poisson distribution, service times are exponentially distributed, with a mean rate of 30 customers per hour. The marketing manager want to determine:</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a) The probability that the server will be busy and customer will have to wait.</a:t>
          </a:r>
        </a:p>
        <a:p>
          <a:endParaRPr lang="en-US" sz="2000" baseline="0">
            <a:solidFill>
              <a:schemeClr val="dk1"/>
            </a:solidFill>
            <a:latin typeface="+mn-lt"/>
            <a:ea typeface="+mn-ea"/>
            <a:cs typeface="+mn-cs"/>
          </a:endParaRPr>
        </a:p>
        <a:p>
          <a:r>
            <a:rPr lang="en-US" sz="2000" baseline="0">
              <a:solidFill>
                <a:schemeClr val="dk1"/>
              </a:solidFill>
              <a:latin typeface="+mn-lt"/>
              <a:ea typeface="+mn-ea"/>
              <a:cs typeface="+mn-cs"/>
            </a:rPr>
            <a:t>b) The probability that the server will be idle and a customer can be served.</a:t>
          </a:r>
          <a:endParaRPr lang="en-US" sz="2000">
            <a:solidFill>
              <a:schemeClr val="dk1"/>
            </a:solidFill>
            <a:latin typeface="+mn-lt"/>
            <a:ea typeface="+mn-ea"/>
            <a:cs typeface="+mn-cs"/>
          </a:endParaRPr>
        </a:p>
      </xdr:txBody>
    </xdr:sp>
    <xdr:clientData/>
  </xdr:twoCellAnchor>
  <xdr:twoCellAnchor>
    <xdr:from>
      <xdr:col>19</xdr:col>
      <xdr:colOff>323850</xdr:colOff>
      <xdr:row>1</xdr:row>
      <xdr:rowOff>54427</xdr:rowOff>
    </xdr:from>
    <xdr:to>
      <xdr:col>19</xdr:col>
      <xdr:colOff>323850</xdr:colOff>
      <xdr:row>40</xdr:row>
      <xdr:rowOff>122464</xdr:rowOff>
    </xdr:to>
    <xdr:cxnSp macro="">
      <xdr:nvCxnSpPr>
        <xdr:cNvPr id="11" name="Straight Connector 10">
          <a:extLst>
            <a:ext uri="{FF2B5EF4-FFF2-40B4-BE49-F238E27FC236}">
              <a16:creationId xmlns:a16="http://schemas.microsoft.com/office/drawing/2014/main" id="{00000000-0008-0000-2C00-00000B000000}"/>
            </a:ext>
          </a:extLst>
        </xdr:cNvPr>
        <xdr:cNvCxnSpPr/>
      </xdr:nvCxnSpPr>
      <xdr:spPr>
        <a:xfrm flipH="1">
          <a:off x="10515600" y="244927"/>
          <a:ext cx="0" cy="955493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27215</xdr:colOff>
      <xdr:row>3</xdr:row>
      <xdr:rowOff>122464</xdr:rowOff>
    </xdr:from>
    <xdr:to>
      <xdr:col>25</xdr:col>
      <xdr:colOff>557893</xdr:colOff>
      <xdr:row>7</xdr:row>
      <xdr:rowOff>149679</xdr:rowOff>
    </xdr:to>
    <xdr:sp macro="" textlink="">
      <xdr:nvSpPr>
        <xdr:cNvPr id="12" name="Rounded Rectangle 5">
          <a:hlinkClick xmlns:r="http://schemas.openxmlformats.org/officeDocument/2006/relationships" r:id="rId2"/>
          <a:extLst>
            <a:ext uri="{FF2B5EF4-FFF2-40B4-BE49-F238E27FC236}">
              <a16:creationId xmlns:a16="http://schemas.microsoft.com/office/drawing/2014/main" id="{00000000-0008-0000-2C00-00000C000000}"/>
            </a:ext>
          </a:extLst>
        </xdr:cNvPr>
        <xdr:cNvSpPr/>
      </xdr:nvSpPr>
      <xdr:spPr>
        <a:xfrm>
          <a:off x="12047765" y="693964"/>
          <a:ext cx="2359478" cy="789215"/>
        </a:xfrm>
        <a:prstGeom prst="roundRect">
          <a:avLst/>
        </a:prstGeom>
        <a:solidFill>
          <a:schemeClr val="accent2">
            <a:lumMod val="75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Workspace</a:t>
          </a:r>
        </a:p>
      </xdr:txBody>
    </xdr:sp>
    <xdr:clientData/>
  </xdr:twoCellAnchor>
  <xdr:twoCellAnchor>
    <xdr:from>
      <xdr:col>0</xdr:col>
      <xdr:colOff>359229</xdr:colOff>
      <xdr:row>25</xdr:row>
      <xdr:rowOff>261257</xdr:rowOff>
    </xdr:from>
    <xdr:to>
      <xdr:col>19</xdr:col>
      <xdr:colOff>503464</xdr:colOff>
      <xdr:row>25</xdr:row>
      <xdr:rowOff>261257</xdr:rowOff>
    </xdr:to>
    <xdr:cxnSp macro="">
      <xdr:nvCxnSpPr>
        <xdr:cNvPr id="13" name="Straight Connector 12">
          <a:extLst>
            <a:ext uri="{FF2B5EF4-FFF2-40B4-BE49-F238E27FC236}">
              <a16:creationId xmlns:a16="http://schemas.microsoft.com/office/drawing/2014/main" id="{00000000-0008-0000-2C00-00000D000000}"/>
            </a:ext>
          </a:extLst>
        </xdr:cNvPr>
        <xdr:cNvCxnSpPr/>
      </xdr:nvCxnSpPr>
      <xdr:spPr>
        <a:xfrm flipV="1">
          <a:off x="359229" y="6128657"/>
          <a:ext cx="10335985" cy="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119742</xdr:colOff>
      <xdr:row>4</xdr:row>
      <xdr:rowOff>42636</xdr:rowOff>
    </xdr:from>
    <xdr:to>
      <xdr:col>15</xdr:col>
      <xdr:colOff>152400</xdr:colOff>
      <xdr:row>9</xdr:row>
      <xdr:rowOff>152400</xdr:rowOff>
    </xdr:to>
    <xdr:sp macro="" textlink="">
      <xdr:nvSpPr>
        <xdr:cNvPr id="2" name="Rounded Rectangle 1">
          <a:extLst>
            <a:ext uri="{FF2B5EF4-FFF2-40B4-BE49-F238E27FC236}">
              <a16:creationId xmlns:a16="http://schemas.microsoft.com/office/drawing/2014/main" id="{00000000-0008-0000-2D00-000002000000}"/>
            </a:ext>
          </a:extLst>
        </xdr:cNvPr>
        <xdr:cNvSpPr/>
      </xdr:nvSpPr>
      <xdr:spPr>
        <a:xfrm>
          <a:off x="3586842" y="804636"/>
          <a:ext cx="7995558" cy="1062264"/>
        </a:xfrm>
        <a:prstGeom prst="roundRect">
          <a:avLst/>
        </a:prstGeom>
        <a:solidFill>
          <a:schemeClr val="bg1"/>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chemeClr val="accent2">
                  <a:lumMod val="50000"/>
                </a:schemeClr>
              </a:solidFill>
              <a:latin typeface="Lucida Bright" panose="02040602050505020304" pitchFamily="18" charset="0"/>
            </a:rPr>
            <a:t>Gantt </a:t>
          </a:r>
          <a:r>
            <a:rPr lang="en-US" sz="3600" b="0" i="0">
              <a:solidFill>
                <a:schemeClr val="tx1"/>
              </a:solidFill>
              <a:latin typeface="Lucida Bright" panose="02040602050505020304" pitchFamily="18" charset="0"/>
            </a:rPr>
            <a:t>Problem</a:t>
          </a:r>
          <a:r>
            <a:rPr lang="en-US" sz="3600" b="0" i="0" baseline="0">
              <a:solidFill>
                <a:schemeClr val="tx1"/>
              </a:solidFill>
              <a:latin typeface="Lucida Bright" panose="02040602050505020304" pitchFamily="18" charset="0"/>
            </a:rPr>
            <a:t> </a:t>
          </a:r>
          <a:r>
            <a:rPr lang="en-US" sz="3600" b="1" i="0" baseline="0">
              <a:solidFill>
                <a:srgbClr val="FF0000"/>
              </a:solidFill>
              <a:latin typeface="Lucida Bright" panose="02040602050505020304" pitchFamily="18" charset="0"/>
            </a:rPr>
            <a:t>1</a:t>
          </a:r>
          <a:endParaRPr lang="en-US" sz="3600" b="1" i="0">
            <a:solidFill>
              <a:srgbClr val="FF0000"/>
            </a:solidFill>
            <a:latin typeface="Lucida Bright" panose="02040602050505020304" pitchFamily="18" charset="0"/>
          </a:endParaRPr>
        </a:p>
      </xdr:txBody>
    </xdr:sp>
    <xdr:clientData/>
  </xdr:twoCellAnchor>
  <xdr:twoCellAnchor>
    <xdr:from>
      <xdr:col>0</xdr:col>
      <xdr:colOff>285750</xdr:colOff>
      <xdr:row>2</xdr:row>
      <xdr:rowOff>89352</xdr:rowOff>
    </xdr:from>
    <xdr:to>
      <xdr:col>3</xdr:col>
      <xdr:colOff>508000</xdr:colOff>
      <xdr:row>12</xdr:row>
      <xdr:rowOff>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2D00-000003000000}"/>
            </a:ext>
          </a:extLst>
        </xdr:cNvPr>
        <xdr:cNvSpPr/>
      </xdr:nvSpPr>
      <xdr:spPr>
        <a:xfrm>
          <a:off x="285750" y="470352"/>
          <a:ext cx="1908175" cy="1815648"/>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FFFF00"/>
              </a:solidFill>
              <a:latin typeface="Lucida Bright" panose="02040602050505020304" pitchFamily="18" charset="0"/>
            </a:rPr>
            <a:t>Back</a:t>
          </a:r>
        </a:p>
      </xdr:txBody>
    </xdr:sp>
    <xdr:clientData/>
  </xdr:twoCellAnchor>
  <xdr:twoCellAnchor>
    <xdr:from>
      <xdr:col>0</xdr:col>
      <xdr:colOff>0</xdr:colOff>
      <xdr:row>36</xdr:row>
      <xdr:rowOff>3175</xdr:rowOff>
    </xdr:from>
    <xdr:to>
      <xdr:col>20</xdr:col>
      <xdr:colOff>593725</xdr:colOff>
      <xdr:row>36</xdr:row>
      <xdr:rowOff>25400</xdr:rowOff>
    </xdr:to>
    <xdr:cxnSp macro="">
      <xdr:nvCxnSpPr>
        <xdr:cNvPr id="4" name="Straight Connector 3">
          <a:extLst>
            <a:ext uri="{FF2B5EF4-FFF2-40B4-BE49-F238E27FC236}">
              <a16:creationId xmlns:a16="http://schemas.microsoft.com/office/drawing/2014/main" id="{00000000-0008-0000-2D00-000004000000}"/>
            </a:ext>
          </a:extLst>
        </xdr:cNvPr>
        <xdr:cNvCxnSpPr/>
      </xdr:nvCxnSpPr>
      <xdr:spPr>
        <a:xfrm>
          <a:off x="0" y="6861175"/>
          <a:ext cx="19405600" cy="222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552450</xdr:colOff>
      <xdr:row>40</xdr:row>
      <xdr:rowOff>190500</xdr:rowOff>
    </xdr:from>
    <xdr:to>
      <xdr:col>15</xdr:col>
      <xdr:colOff>38100</xdr:colOff>
      <xdr:row>40</xdr:row>
      <xdr:rowOff>190500</xdr:rowOff>
    </xdr:to>
    <xdr:cxnSp macro="">
      <xdr:nvCxnSpPr>
        <xdr:cNvPr id="5" name="Straight Arrow Connector 4">
          <a:extLst>
            <a:ext uri="{FF2B5EF4-FFF2-40B4-BE49-F238E27FC236}">
              <a16:creationId xmlns:a16="http://schemas.microsoft.com/office/drawing/2014/main" id="{00000000-0008-0000-2D00-000005000000}"/>
            </a:ext>
          </a:extLst>
        </xdr:cNvPr>
        <xdr:cNvCxnSpPr/>
      </xdr:nvCxnSpPr>
      <xdr:spPr>
        <a:xfrm>
          <a:off x="9544050" y="9239250"/>
          <a:ext cx="19240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93</xdr:row>
      <xdr:rowOff>69850</xdr:rowOff>
    </xdr:from>
    <xdr:to>
      <xdr:col>7</xdr:col>
      <xdr:colOff>279400</xdr:colOff>
      <xdr:row>98</xdr:row>
      <xdr:rowOff>298450</xdr:rowOff>
    </xdr:to>
    <xdr:sp macro="" textlink="">
      <xdr:nvSpPr>
        <xdr:cNvPr id="6" name="TextBox 5">
          <a:extLst>
            <a:ext uri="{FF2B5EF4-FFF2-40B4-BE49-F238E27FC236}">
              <a16:creationId xmlns:a16="http://schemas.microsoft.com/office/drawing/2014/main" id="{00000000-0008-0000-2D00-000006000000}"/>
            </a:ext>
          </a:extLst>
        </xdr:cNvPr>
        <xdr:cNvSpPr txBox="1"/>
      </xdr:nvSpPr>
      <xdr:spPr>
        <a:xfrm>
          <a:off x="0" y="21958300"/>
          <a:ext cx="5784850" cy="1181100"/>
        </a:xfrm>
        <a:prstGeom prst="rect">
          <a:avLst/>
        </a:prstGeom>
        <a:solidFill>
          <a:schemeClr val="accent5">
            <a:lumMod val="75000"/>
          </a:schemeClr>
        </a:solidFill>
        <a:ln w="9525" cmpd="sng">
          <a:solidFill>
            <a:schemeClr val="lt1">
              <a:shade val="50000"/>
            </a:schemeClr>
          </a:solidFill>
        </a:ln>
        <a:scene3d>
          <a:camera prst="orthographicFront"/>
          <a:lightRig rig="threePt" dir="t"/>
        </a:scene3d>
        <a:sp3d>
          <a:bevelT w="152400" h="508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400" b="0" i="0">
              <a:solidFill>
                <a:srgbClr val="FFFF00"/>
              </a:solidFill>
              <a:latin typeface="Lucida Bright" panose="02040602050505020304" pitchFamily="18" charset="0"/>
            </a:rPr>
            <a:t>Step</a:t>
          </a:r>
          <a:r>
            <a:rPr lang="en-US" sz="2400" b="0" i="0" baseline="0">
              <a:solidFill>
                <a:srgbClr val="FFFF00"/>
              </a:solidFill>
              <a:latin typeface="Lucida Bright" panose="02040602050505020304" pitchFamily="18" charset="0"/>
            </a:rPr>
            <a:t> </a:t>
          </a:r>
          <a:r>
            <a:rPr lang="en-US" sz="2400" b="0" i="0">
              <a:solidFill>
                <a:srgbClr val="FFFF00"/>
              </a:solidFill>
              <a:latin typeface="Lucida Bright" panose="02040602050505020304" pitchFamily="18" charset="0"/>
            </a:rPr>
            <a:t>5. Decision</a:t>
          </a:r>
        </a:p>
      </xdr:txBody>
    </xdr:sp>
    <xdr:clientData/>
  </xdr:twoCellAnchor>
  <xdr:twoCellAnchor>
    <xdr:from>
      <xdr:col>0</xdr:col>
      <xdr:colOff>0</xdr:colOff>
      <xdr:row>90</xdr:row>
      <xdr:rowOff>155575</xdr:rowOff>
    </xdr:from>
    <xdr:to>
      <xdr:col>20</xdr:col>
      <xdr:colOff>177800</xdr:colOff>
      <xdr:row>90</xdr:row>
      <xdr:rowOff>177800</xdr:rowOff>
    </xdr:to>
    <xdr:cxnSp macro="">
      <xdr:nvCxnSpPr>
        <xdr:cNvPr id="7" name="Straight Connector 6">
          <a:extLst>
            <a:ext uri="{FF2B5EF4-FFF2-40B4-BE49-F238E27FC236}">
              <a16:creationId xmlns:a16="http://schemas.microsoft.com/office/drawing/2014/main" id="{00000000-0008-0000-2D00-000007000000}"/>
            </a:ext>
          </a:extLst>
        </xdr:cNvPr>
        <xdr:cNvCxnSpPr/>
      </xdr:nvCxnSpPr>
      <xdr:spPr>
        <a:xfrm>
          <a:off x="0" y="21348700"/>
          <a:ext cx="18989675" cy="222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0</xdr:colOff>
      <xdr:row>102</xdr:row>
      <xdr:rowOff>174625</xdr:rowOff>
    </xdr:from>
    <xdr:to>
      <xdr:col>15</xdr:col>
      <xdr:colOff>1085850</xdr:colOff>
      <xdr:row>112</xdr:row>
      <xdr:rowOff>63500</xdr:rowOff>
    </xdr:to>
    <xdr:sp macro="" textlink="">
      <xdr:nvSpPr>
        <xdr:cNvPr id="8" name="TextBox 7">
          <a:extLst>
            <a:ext uri="{FF2B5EF4-FFF2-40B4-BE49-F238E27FC236}">
              <a16:creationId xmlns:a16="http://schemas.microsoft.com/office/drawing/2014/main" id="{00000000-0008-0000-2D00-000008000000}"/>
            </a:ext>
          </a:extLst>
        </xdr:cNvPr>
        <xdr:cNvSpPr txBox="1"/>
      </xdr:nvSpPr>
      <xdr:spPr>
        <a:xfrm>
          <a:off x="0" y="23920450"/>
          <a:ext cx="12515850" cy="179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solidFill>
                <a:schemeClr val="bg2">
                  <a:lumMod val="10000"/>
                </a:schemeClr>
              </a:solidFill>
              <a:latin typeface="Lucida Bright" panose="02040602050505020304" pitchFamily="18" charset="0"/>
            </a:rPr>
            <a:t>Accept</a:t>
          </a:r>
          <a:r>
            <a:rPr lang="en-US" sz="2800" b="0" i="0" baseline="0">
              <a:solidFill>
                <a:schemeClr val="bg2">
                  <a:lumMod val="10000"/>
                </a:schemeClr>
              </a:solidFill>
              <a:latin typeface="Lucida Bright" panose="02040602050505020304" pitchFamily="18" charset="0"/>
            </a:rPr>
            <a:t> the project since the probability of its completion is greater than 90%.</a:t>
          </a:r>
          <a:endParaRPr lang="en-US" sz="2800" b="0" i="0">
            <a:solidFill>
              <a:schemeClr val="bg2">
                <a:lumMod val="10000"/>
              </a:schemeClr>
            </a:solidFill>
            <a:latin typeface="Lucida Bright" panose="02040602050505020304" pitchFamily="18" charset="0"/>
          </a:endParaRPr>
        </a:p>
      </xdr:txBody>
    </xdr:sp>
    <xdr:clientData/>
  </xdr:twoCellAnchor>
  <xdr:twoCellAnchor>
    <xdr:from>
      <xdr:col>12</xdr:col>
      <xdr:colOff>38100</xdr:colOff>
      <xdr:row>44</xdr:row>
      <xdr:rowOff>171450</xdr:rowOff>
    </xdr:from>
    <xdr:to>
      <xdr:col>15</xdr:col>
      <xdr:colOff>38100</xdr:colOff>
      <xdr:row>44</xdr:row>
      <xdr:rowOff>171450</xdr:rowOff>
    </xdr:to>
    <xdr:cxnSp macro="">
      <xdr:nvCxnSpPr>
        <xdr:cNvPr id="9" name="Straight Arrow Connector 8">
          <a:extLst>
            <a:ext uri="{FF2B5EF4-FFF2-40B4-BE49-F238E27FC236}">
              <a16:creationId xmlns:a16="http://schemas.microsoft.com/office/drawing/2014/main" id="{00000000-0008-0000-2D00-000009000000}"/>
            </a:ext>
          </a:extLst>
        </xdr:cNvPr>
        <xdr:cNvCxnSpPr/>
      </xdr:nvCxnSpPr>
      <xdr:spPr>
        <a:xfrm>
          <a:off x="9639300" y="10982325"/>
          <a:ext cx="182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495300</xdr:colOff>
      <xdr:row>47</xdr:row>
      <xdr:rowOff>152400</xdr:rowOff>
    </xdr:from>
    <xdr:to>
      <xdr:col>14</xdr:col>
      <xdr:colOff>590550</xdr:colOff>
      <xdr:row>47</xdr:row>
      <xdr:rowOff>152400</xdr:rowOff>
    </xdr:to>
    <xdr:cxnSp macro="">
      <xdr:nvCxnSpPr>
        <xdr:cNvPr id="10" name="Straight Arrow Connector 9">
          <a:extLst>
            <a:ext uri="{FF2B5EF4-FFF2-40B4-BE49-F238E27FC236}">
              <a16:creationId xmlns:a16="http://schemas.microsoft.com/office/drawing/2014/main" id="{00000000-0008-0000-2D00-00000A000000}"/>
            </a:ext>
          </a:extLst>
        </xdr:cNvPr>
        <xdr:cNvCxnSpPr/>
      </xdr:nvCxnSpPr>
      <xdr:spPr>
        <a:xfrm>
          <a:off x="9486900" y="12106275"/>
          <a:ext cx="19240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48</xdr:row>
      <xdr:rowOff>171450</xdr:rowOff>
    </xdr:from>
    <xdr:to>
      <xdr:col>14</xdr:col>
      <xdr:colOff>571500</xdr:colOff>
      <xdr:row>48</xdr:row>
      <xdr:rowOff>171450</xdr:rowOff>
    </xdr:to>
    <xdr:cxnSp macro="">
      <xdr:nvCxnSpPr>
        <xdr:cNvPr id="11" name="Straight Arrow Connector 10">
          <a:extLst>
            <a:ext uri="{FF2B5EF4-FFF2-40B4-BE49-F238E27FC236}">
              <a16:creationId xmlns:a16="http://schemas.microsoft.com/office/drawing/2014/main" id="{00000000-0008-0000-2D00-00000B000000}"/>
            </a:ext>
          </a:extLst>
        </xdr:cNvPr>
        <xdr:cNvCxnSpPr/>
      </xdr:nvCxnSpPr>
      <xdr:spPr>
        <a:xfrm>
          <a:off x="9639300" y="12487275"/>
          <a:ext cx="17526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xdr:colOff>
      <xdr:row>49</xdr:row>
      <xdr:rowOff>190500</xdr:rowOff>
    </xdr:from>
    <xdr:to>
      <xdr:col>14</xdr:col>
      <xdr:colOff>571500</xdr:colOff>
      <xdr:row>49</xdr:row>
      <xdr:rowOff>190500</xdr:rowOff>
    </xdr:to>
    <xdr:cxnSp macro="">
      <xdr:nvCxnSpPr>
        <xdr:cNvPr id="12" name="Straight Arrow Connector 11">
          <a:extLst>
            <a:ext uri="{FF2B5EF4-FFF2-40B4-BE49-F238E27FC236}">
              <a16:creationId xmlns:a16="http://schemas.microsoft.com/office/drawing/2014/main" id="{00000000-0008-0000-2D00-00000C000000}"/>
            </a:ext>
          </a:extLst>
        </xdr:cNvPr>
        <xdr:cNvCxnSpPr/>
      </xdr:nvCxnSpPr>
      <xdr:spPr>
        <a:xfrm>
          <a:off x="9658350" y="12925425"/>
          <a:ext cx="17335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228600</xdr:colOff>
      <xdr:row>3</xdr:row>
      <xdr:rowOff>171450</xdr:rowOff>
    </xdr:from>
    <xdr:to>
      <xdr:col>19</xdr:col>
      <xdr:colOff>717551</xdr:colOff>
      <xdr:row>8</xdr:row>
      <xdr:rowOff>133350</xdr:rowOff>
    </xdr:to>
    <xdr:sp macro="" textlink="">
      <xdr:nvSpPr>
        <xdr:cNvPr id="13" name="Rectangle: Rounded Corners 12">
          <a:hlinkClick xmlns:r="http://schemas.openxmlformats.org/officeDocument/2006/relationships" r:id="rId2"/>
          <a:extLst>
            <a:ext uri="{FF2B5EF4-FFF2-40B4-BE49-F238E27FC236}">
              <a16:creationId xmlns:a16="http://schemas.microsoft.com/office/drawing/2014/main" id="{00000000-0008-0000-2D00-00000D000000}"/>
            </a:ext>
          </a:extLst>
        </xdr:cNvPr>
        <xdr:cNvSpPr/>
      </xdr:nvSpPr>
      <xdr:spPr>
        <a:xfrm>
          <a:off x="16097250" y="742950"/>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4</xdr:col>
      <xdr:colOff>57150</xdr:colOff>
      <xdr:row>15</xdr:row>
      <xdr:rowOff>19050</xdr:rowOff>
    </xdr:from>
    <xdr:to>
      <xdr:col>17</xdr:col>
      <xdr:colOff>1085850</xdr:colOff>
      <xdr:row>28</xdr:row>
      <xdr:rowOff>0</xdr:rowOff>
    </xdr:to>
    <xdr:sp macro="" textlink="">
      <xdr:nvSpPr>
        <xdr:cNvPr id="14" name="TextBox 13">
          <a:extLst>
            <a:ext uri="{FF2B5EF4-FFF2-40B4-BE49-F238E27FC236}">
              <a16:creationId xmlns:a16="http://schemas.microsoft.com/office/drawing/2014/main" id="{00000000-0008-0000-2D00-00000E000000}"/>
            </a:ext>
          </a:extLst>
        </xdr:cNvPr>
        <xdr:cNvSpPr txBox="1"/>
      </xdr:nvSpPr>
      <xdr:spPr>
        <a:xfrm>
          <a:off x="2352675" y="2876550"/>
          <a:ext cx="13039725" cy="24574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solidFill>
                <a:schemeClr val="tx1"/>
              </a:solidFill>
              <a:latin typeface="Lucida Bright" panose="02040602050505020304" pitchFamily="18" charset="0"/>
            </a:rPr>
            <a:t>For this project the expectation of completion is 20 weeks. Also, the project management team was able to calculate that the latest finish time is 17 weeks. This timeframe was computed using the forward-pass method. </a:t>
          </a:r>
        </a:p>
        <a:p>
          <a:endParaRPr lang="en-US" sz="2400" baseline="0">
            <a:solidFill>
              <a:schemeClr val="tx1"/>
            </a:solidFill>
            <a:latin typeface="Lucida Bright" panose="02040602050505020304" pitchFamily="18" charset="0"/>
          </a:endParaRPr>
        </a:p>
        <a:p>
          <a:r>
            <a:rPr lang="en-US" sz="2400" baseline="0">
              <a:solidFill>
                <a:schemeClr val="tx1"/>
              </a:solidFill>
              <a:latin typeface="Lucida Bright" panose="02040602050505020304" pitchFamily="18" charset="0"/>
            </a:rPr>
            <a:t>What is the probability that this project will not meet the 20 weeks deadline?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12065</xdr:colOff>
      <xdr:row>2</xdr:row>
      <xdr:rowOff>18142</xdr:rowOff>
    </xdr:from>
    <xdr:to>
      <xdr:col>9</xdr:col>
      <xdr:colOff>1381124</xdr:colOff>
      <xdr:row>7</xdr:row>
      <xdr:rowOff>31749</xdr:rowOff>
    </xdr:to>
    <xdr:sp macro="" textlink="">
      <xdr:nvSpPr>
        <xdr:cNvPr id="13" name="Rounded Rectangle 12">
          <a:extLst>
            <a:ext uri="{FF2B5EF4-FFF2-40B4-BE49-F238E27FC236}">
              <a16:creationId xmlns:a16="http://schemas.microsoft.com/office/drawing/2014/main" id="{00000000-0008-0000-0200-00000D000000}"/>
            </a:ext>
          </a:extLst>
        </xdr:cNvPr>
        <xdr:cNvSpPr/>
      </xdr:nvSpPr>
      <xdr:spPr>
        <a:xfrm>
          <a:off x="3183890" y="399142"/>
          <a:ext cx="6864984" cy="9661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 </a:t>
          </a:r>
          <a:r>
            <a:rPr lang="en-US" sz="3200" b="0">
              <a:solidFill>
                <a:srgbClr val="C00000"/>
              </a:solidFill>
              <a:latin typeface="Lucida Bright" panose="02040602050505020304" pitchFamily="18" charset="0"/>
            </a:rPr>
            <a:t>Check </a:t>
          </a:r>
          <a:r>
            <a:rPr lang="en-US" sz="3200" b="0">
              <a:solidFill>
                <a:schemeClr val="accent4">
                  <a:lumMod val="50000"/>
                </a:schemeClr>
              </a:solidFill>
              <a:latin typeface="Lucida Bright" panose="02040602050505020304" pitchFamily="18" charset="0"/>
            </a:rPr>
            <a:t>Forecasting Sample Problem </a:t>
          </a:r>
          <a:r>
            <a:rPr lang="en-US" sz="3200" b="1">
              <a:solidFill>
                <a:srgbClr val="FF0000"/>
              </a:solidFill>
              <a:latin typeface="Lucida Bright" panose="02040602050505020304" pitchFamily="18" charset="0"/>
            </a:rPr>
            <a:t>4</a:t>
          </a:r>
          <a:r>
            <a:rPr lang="en-US" sz="3200" b="0">
              <a:solidFill>
                <a:schemeClr val="accent4">
                  <a:lumMod val="50000"/>
                </a:schemeClr>
              </a:solidFill>
              <a:latin typeface="Lucida Bright" panose="02040602050505020304" pitchFamily="18" charset="0"/>
            </a:rPr>
            <a:t> </a:t>
          </a:r>
        </a:p>
      </xdr:txBody>
    </xdr:sp>
    <xdr:clientData/>
  </xdr:twoCellAnchor>
  <xdr:twoCellAnchor>
    <xdr:from>
      <xdr:col>0</xdr:col>
      <xdr:colOff>489857</xdr:colOff>
      <xdr:row>9</xdr:row>
      <xdr:rowOff>148046</xdr:rowOff>
    </xdr:from>
    <xdr:to>
      <xdr:col>11</xdr:col>
      <xdr:colOff>912223</xdr:colOff>
      <xdr:row>21</xdr:row>
      <xdr:rowOff>101600</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489857" y="1813560"/>
          <a:ext cx="12102737" cy="217424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b="1">
              <a:effectLst/>
              <a:latin typeface="Lucida Bright" panose="02040602050505020304" pitchFamily="18" charset="0"/>
              <a:ea typeface="Calibri"/>
              <a:cs typeface="Times New Roman"/>
            </a:rPr>
            <a:t>Weighted Moving Average:</a:t>
          </a:r>
          <a:endParaRPr lang="en-US" sz="2000">
            <a:effectLst/>
            <a:latin typeface="Lucida Bright" panose="02040602050505020304" pitchFamily="18" charset="0"/>
            <a:ea typeface="Calibri"/>
            <a:cs typeface="Times New Roman"/>
          </a:endParaRPr>
        </a:p>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A department store may find that in </a:t>
          </a:r>
          <a:r>
            <a:rPr lang="en-US" sz="2000" baseline="0">
              <a:effectLst/>
              <a:latin typeface="Lucida Bright" panose="02040602050505020304" pitchFamily="18" charset="0"/>
              <a:ea typeface="Calibri"/>
              <a:cs typeface="Times New Roman"/>
            </a:rPr>
            <a:t> five</a:t>
          </a:r>
          <a:r>
            <a:rPr lang="en-US" sz="2000">
              <a:effectLst/>
              <a:latin typeface="Lucida Bright" panose="02040602050505020304" pitchFamily="18" charset="0"/>
              <a:ea typeface="Calibri"/>
              <a:cs typeface="Times New Roman"/>
            </a:rPr>
            <a:t> month period, the best forecast is derived by using 40% of the actual sales for the most recent month, 30% of two months ago, 20% of three months ago, 5% of four month ago</a:t>
          </a:r>
          <a:r>
            <a:rPr lang="en-US" sz="2000" baseline="0">
              <a:effectLst/>
              <a:latin typeface="Lucida Bright" panose="02040602050505020304" pitchFamily="18" charset="0"/>
              <a:ea typeface="Calibri"/>
              <a:cs typeface="Times New Roman"/>
            </a:rPr>
            <a:t> and 5% of five months ago. </a:t>
          </a:r>
          <a:r>
            <a:rPr lang="en-US" sz="2000">
              <a:effectLst/>
              <a:latin typeface="Lucida Bright" panose="02040602050505020304" pitchFamily="18" charset="0"/>
              <a:ea typeface="Calibri"/>
              <a:cs typeface="Times New Roman"/>
            </a:rPr>
            <a:t>If the actual sales</a:t>
          </a:r>
          <a:r>
            <a:rPr lang="en-US" sz="2000" baseline="0">
              <a:effectLst/>
              <a:latin typeface="Lucida Bright" panose="02040602050505020304" pitchFamily="18" charset="0"/>
              <a:ea typeface="Calibri"/>
              <a:cs typeface="Times New Roman"/>
            </a:rPr>
            <a:t> were as shown below  (in  units)</a:t>
          </a:r>
          <a:r>
            <a:rPr lang="en-US" sz="2000">
              <a:effectLst/>
              <a:latin typeface="Lucida Bright" panose="02040602050505020304" pitchFamily="18" charset="0"/>
              <a:ea typeface="Calibri"/>
              <a:cs typeface="Times New Roman"/>
            </a:rPr>
            <a:t>:</a:t>
          </a:r>
        </a:p>
        <a:p>
          <a:pPr marL="0" marR="0">
            <a:lnSpc>
              <a:spcPct val="115000"/>
            </a:lnSpc>
            <a:spcBef>
              <a:spcPts val="0"/>
            </a:spcBef>
            <a:spcAft>
              <a:spcPts val="1000"/>
            </a:spcAft>
          </a:pPr>
          <a:r>
            <a:rPr lang="en-US" sz="2000">
              <a:effectLst/>
              <a:latin typeface="+mn-lt"/>
              <a:ea typeface="Calibri"/>
              <a:cs typeface="Times New Roman"/>
            </a:rPr>
            <a:t> </a:t>
          </a: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xdr:txBody>
    </xdr:sp>
    <xdr:clientData/>
  </xdr:twoCellAnchor>
  <xdr:twoCellAnchor>
    <xdr:from>
      <xdr:col>1</xdr:col>
      <xdr:colOff>306979</xdr:colOff>
      <xdr:row>1</xdr:row>
      <xdr:rowOff>161109</xdr:rowOff>
    </xdr:from>
    <xdr:to>
      <xdr:col>2</xdr:col>
      <xdr:colOff>866504</xdr:colOff>
      <xdr:row>7</xdr:row>
      <xdr:rowOff>73480</xdr:rowOff>
    </xdr:to>
    <xdr:sp macro="" textlink="">
      <xdr:nvSpPr>
        <xdr:cNvPr id="15" name="Left Arrow 14">
          <a:hlinkClick xmlns:r="http://schemas.openxmlformats.org/officeDocument/2006/relationships" r:id="rId1"/>
          <a:extLst>
            <a:ext uri="{FF2B5EF4-FFF2-40B4-BE49-F238E27FC236}">
              <a16:creationId xmlns:a16="http://schemas.microsoft.com/office/drawing/2014/main" id="{00000000-0008-0000-0200-00000F000000}"/>
            </a:ext>
          </a:extLst>
        </xdr:cNvPr>
        <xdr:cNvSpPr/>
      </xdr:nvSpPr>
      <xdr:spPr>
        <a:xfrm>
          <a:off x="916579" y="351609"/>
          <a:ext cx="1178650" cy="105537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9</xdr:col>
      <xdr:colOff>1385207</xdr:colOff>
      <xdr:row>30</xdr:row>
      <xdr:rowOff>3449</xdr:rowOff>
    </xdr:from>
    <xdr:to>
      <xdr:col>11</xdr:col>
      <xdr:colOff>979714</xdr:colOff>
      <xdr:row>32</xdr:row>
      <xdr:rowOff>90533</xdr:rowOff>
    </xdr:to>
    <xdr:sp macro="" textlink="">
      <xdr:nvSpPr>
        <xdr:cNvPr id="16" name="Rounded Rectangle 15">
          <a:extLst>
            <a:ext uri="{FF2B5EF4-FFF2-40B4-BE49-F238E27FC236}">
              <a16:creationId xmlns:a16="http://schemas.microsoft.com/office/drawing/2014/main" id="{00000000-0008-0000-0200-000010000000}"/>
            </a:ext>
          </a:extLst>
        </xdr:cNvPr>
        <xdr:cNvSpPr/>
      </xdr:nvSpPr>
      <xdr:spPr>
        <a:xfrm>
          <a:off x="10300607" y="6426020"/>
          <a:ext cx="2359478" cy="783770"/>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twoCellAnchor>
    <xdr:from>
      <xdr:col>13</xdr:col>
      <xdr:colOff>54429</xdr:colOff>
      <xdr:row>4</xdr:row>
      <xdr:rowOff>67492</xdr:rowOff>
    </xdr:from>
    <xdr:to>
      <xdr:col>13</xdr:col>
      <xdr:colOff>185058</xdr:colOff>
      <xdr:row>56</xdr:row>
      <xdr:rowOff>130629</xdr:rowOff>
    </xdr:to>
    <xdr:cxnSp macro="">
      <xdr:nvCxnSpPr>
        <xdr:cNvPr id="17" name="Straight Connector 16">
          <a:extLst>
            <a:ext uri="{FF2B5EF4-FFF2-40B4-BE49-F238E27FC236}">
              <a16:creationId xmlns:a16="http://schemas.microsoft.com/office/drawing/2014/main" id="{00000000-0008-0000-0200-000011000000}"/>
            </a:ext>
          </a:extLst>
        </xdr:cNvPr>
        <xdr:cNvCxnSpPr/>
      </xdr:nvCxnSpPr>
      <xdr:spPr>
        <a:xfrm>
          <a:off x="14020800" y="807721"/>
          <a:ext cx="130629" cy="12723222"/>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548640</xdr:colOff>
      <xdr:row>22</xdr:row>
      <xdr:rowOff>264160</xdr:rowOff>
    </xdr:from>
    <xdr:to>
      <xdr:col>11</xdr:col>
      <xdr:colOff>200660</xdr:colOff>
      <xdr:row>27</xdr:row>
      <xdr:rowOff>127000</xdr:rowOff>
    </xdr:to>
    <xdr:sp macro="" textlink="">
      <xdr:nvSpPr>
        <xdr:cNvPr id="18" name="TextBox 17">
          <a:extLst>
            <a:ext uri="{FF2B5EF4-FFF2-40B4-BE49-F238E27FC236}">
              <a16:creationId xmlns:a16="http://schemas.microsoft.com/office/drawing/2014/main" id="{00000000-0008-0000-0200-000012000000}"/>
            </a:ext>
          </a:extLst>
        </xdr:cNvPr>
        <xdr:cNvSpPr txBox="1"/>
      </xdr:nvSpPr>
      <xdr:spPr>
        <a:xfrm>
          <a:off x="548640" y="4455160"/>
          <a:ext cx="11005820" cy="1082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latin typeface="Lucida Bright" panose="02040602050505020304" pitchFamily="18" charset="0"/>
            </a:rPr>
            <a:t>a) Find</a:t>
          </a:r>
          <a:r>
            <a:rPr lang="en-US" sz="2000" baseline="0">
              <a:latin typeface="Lucida Bright" panose="02040602050505020304" pitchFamily="18" charset="0"/>
            </a:rPr>
            <a:t> the forecast for month six:</a:t>
          </a:r>
        </a:p>
        <a:p>
          <a:r>
            <a:rPr lang="en-US" sz="2000" baseline="0">
              <a:latin typeface="Lucida Bright" panose="02040602050505020304" pitchFamily="18" charset="0"/>
            </a:rPr>
            <a:t>.</a:t>
          </a:r>
        </a:p>
      </xdr:txBody>
    </xdr:sp>
    <xdr:clientData/>
  </xdr:twoCellAnchor>
  <xdr:twoCellAnchor>
    <xdr:from>
      <xdr:col>11</xdr:col>
      <xdr:colOff>15877</xdr:colOff>
      <xdr:row>34</xdr:row>
      <xdr:rowOff>161017</xdr:rowOff>
    </xdr:from>
    <xdr:to>
      <xdr:col>12</xdr:col>
      <xdr:colOff>1099459</xdr:colOff>
      <xdr:row>36</xdr:row>
      <xdr:rowOff>177800</xdr:rowOff>
    </xdr:to>
    <xdr:sp macro="" textlink="">
      <xdr:nvSpPr>
        <xdr:cNvPr id="19" name="Rounded Rectangular Callout 8">
          <a:extLst>
            <a:ext uri="{FF2B5EF4-FFF2-40B4-BE49-F238E27FC236}">
              <a16:creationId xmlns:a16="http://schemas.microsoft.com/office/drawing/2014/main" id="{00000000-0008-0000-0200-000013000000}"/>
            </a:ext>
          </a:extLst>
        </xdr:cNvPr>
        <xdr:cNvSpPr/>
      </xdr:nvSpPr>
      <xdr:spPr>
        <a:xfrm>
          <a:off x="11696248" y="7976960"/>
          <a:ext cx="2226582" cy="593726"/>
        </a:xfrm>
        <a:prstGeom prst="wedgeRoundRectCallout">
          <a:avLst>
            <a:gd name="adj1" fmla="val -91161"/>
            <a:gd name="adj2" fmla="val -47466"/>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latin typeface="Lucida Bright" panose="02040602050505020304" pitchFamily="18" charset="0"/>
            </a:rPr>
            <a:t>Answer</a:t>
          </a:r>
          <a:r>
            <a:rPr lang="en-US" sz="2800" baseline="0">
              <a:solidFill>
                <a:schemeClr val="accent1">
                  <a:lumMod val="50000"/>
                </a:schemeClr>
              </a:solidFill>
              <a:latin typeface="Lucida Bright" panose="02040602050505020304" pitchFamily="18" charset="0"/>
            </a:rPr>
            <a:t> </a:t>
          </a:r>
          <a:endParaRPr lang="en-US" sz="2800">
            <a:solidFill>
              <a:schemeClr val="accent1">
                <a:lumMod val="50000"/>
              </a:schemeClr>
            </a:solidFill>
            <a:latin typeface="Lucida Bright" panose="02040602050505020304" pitchFamily="18" charset="0"/>
          </a:endParaRPr>
        </a:p>
      </xdr:txBody>
    </xdr:sp>
    <xdr:clientData/>
  </xdr:twoCellAnchor>
  <xdr:twoCellAnchor>
    <xdr:from>
      <xdr:col>10</xdr:col>
      <xdr:colOff>168275</xdr:colOff>
      <xdr:row>33</xdr:row>
      <xdr:rowOff>330200</xdr:rowOff>
    </xdr:from>
    <xdr:to>
      <xdr:col>10</xdr:col>
      <xdr:colOff>384175</xdr:colOff>
      <xdr:row>35</xdr:row>
      <xdr:rowOff>139700</xdr:rowOff>
    </xdr:to>
    <xdr:sp macro="" textlink="">
      <xdr:nvSpPr>
        <xdr:cNvPr id="20" name="Right Brace 19">
          <a:extLst>
            <a:ext uri="{FF2B5EF4-FFF2-40B4-BE49-F238E27FC236}">
              <a16:creationId xmlns:a16="http://schemas.microsoft.com/office/drawing/2014/main" id="{00000000-0008-0000-0200-000014000000}"/>
            </a:ext>
          </a:extLst>
        </xdr:cNvPr>
        <xdr:cNvSpPr/>
      </xdr:nvSpPr>
      <xdr:spPr>
        <a:xfrm>
          <a:off x="10236200" y="7883525"/>
          <a:ext cx="215900" cy="55245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0</xdr:col>
      <xdr:colOff>383540</xdr:colOff>
      <xdr:row>37</xdr:row>
      <xdr:rowOff>146685</xdr:rowOff>
    </xdr:from>
    <xdr:to>
      <xdr:col>11</xdr:col>
      <xdr:colOff>35560</xdr:colOff>
      <xdr:row>43</xdr:row>
      <xdr:rowOff>88900</xdr:rowOff>
    </xdr:to>
    <xdr:sp macro="" textlink="">
      <xdr:nvSpPr>
        <xdr:cNvPr id="21" name="TextBox 20">
          <a:extLst>
            <a:ext uri="{FF2B5EF4-FFF2-40B4-BE49-F238E27FC236}">
              <a16:creationId xmlns:a16="http://schemas.microsoft.com/office/drawing/2014/main" id="{00000000-0008-0000-0200-000015000000}"/>
            </a:ext>
          </a:extLst>
        </xdr:cNvPr>
        <xdr:cNvSpPr txBox="1"/>
      </xdr:nvSpPr>
      <xdr:spPr>
        <a:xfrm>
          <a:off x="383540" y="8823960"/>
          <a:ext cx="11005820" cy="10852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aseline="0">
              <a:latin typeface="Lucida Bright" panose="02040602050505020304" pitchFamily="18" charset="0"/>
            </a:rPr>
            <a:t>b) Find the forecast for month  seven if the actual sales in month six are 35 units:</a:t>
          </a:r>
        </a:p>
      </xdr:txBody>
    </xdr:sp>
    <xdr:clientData/>
  </xdr:twoCellAnchor>
  <xdr:twoCellAnchor>
    <xdr:from>
      <xdr:col>10</xdr:col>
      <xdr:colOff>146050</xdr:colOff>
      <xdr:row>51</xdr:row>
      <xdr:rowOff>212725</xdr:rowOff>
    </xdr:from>
    <xdr:to>
      <xdr:col>10</xdr:col>
      <xdr:colOff>361950</xdr:colOff>
      <xdr:row>53</xdr:row>
      <xdr:rowOff>69850</xdr:rowOff>
    </xdr:to>
    <xdr:sp macro="" textlink="">
      <xdr:nvSpPr>
        <xdr:cNvPr id="22" name="Right Brace 21">
          <a:extLst>
            <a:ext uri="{FF2B5EF4-FFF2-40B4-BE49-F238E27FC236}">
              <a16:creationId xmlns:a16="http://schemas.microsoft.com/office/drawing/2014/main" id="{00000000-0008-0000-0200-000016000000}"/>
            </a:ext>
          </a:extLst>
        </xdr:cNvPr>
        <xdr:cNvSpPr/>
      </xdr:nvSpPr>
      <xdr:spPr>
        <a:xfrm>
          <a:off x="10213975" y="12471400"/>
          <a:ext cx="215900" cy="542925"/>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6351</xdr:colOff>
      <xdr:row>52</xdr:row>
      <xdr:rowOff>87993</xdr:rowOff>
    </xdr:from>
    <xdr:to>
      <xdr:col>12</xdr:col>
      <xdr:colOff>1099458</xdr:colOff>
      <xdr:row>54</xdr:row>
      <xdr:rowOff>152401</xdr:rowOff>
    </xdr:to>
    <xdr:sp macro="" textlink="">
      <xdr:nvSpPr>
        <xdr:cNvPr id="23" name="Rounded Rectangular Callout 8">
          <a:extLst>
            <a:ext uri="{FF2B5EF4-FFF2-40B4-BE49-F238E27FC236}">
              <a16:creationId xmlns:a16="http://schemas.microsoft.com/office/drawing/2014/main" id="{00000000-0008-0000-0200-000017000000}"/>
            </a:ext>
          </a:extLst>
        </xdr:cNvPr>
        <xdr:cNvSpPr/>
      </xdr:nvSpPr>
      <xdr:spPr>
        <a:xfrm>
          <a:off x="11686722" y="12584793"/>
          <a:ext cx="2236107" cy="597808"/>
        </a:xfrm>
        <a:prstGeom prst="wedgeRoundRectCallout">
          <a:avLst>
            <a:gd name="adj1" fmla="val -89329"/>
            <a:gd name="adj2" fmla="val -42066"/>
            <a:gd name="adj3" fmla="val 16667"/>
          </a:avLst>
        </a:prstGeom>
        <a:solidFill>
          <a:schemeClr val="bg1"/>
        </a:solidFill>
        <a:ln>
          <a:solidFill>
            <a:schemeClr val="tx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a:solidFill>
                <a:schemeClr val="accent1">
                  <a:lumMod val="50000"/>
                </a:schemeClr>
              </a:solidFill>
              <a:latin typeface="Lucida Bright" panose="02040602050505020304" pitchFamily="18" charset="0"/>
            </a:rPr>
            <a:t>Answer</a:t>
          </a:r>
          <a:r>
            <a:rPr lang="en-US" sz="2800" baseline="0">
              <a:solidFill>
                <a:schemeClr val="accent1">
                  <a:lumMod val="50000"/>
                </a:schemeClr>
              </a:solidFill>
              <a:latin typeface="Lucida Bright" panose="02040602050505020304" pitchFamily="18" charset="0"/>
            </a:rPr>
            <a:t> </a:t>
          </a:r>
          <a:endParaRPr lang="en-US" sz="2800">
            <a:solidFill>
              <a:schemeClr val="accent1">
                <a:lumMod val="50000"/>
              </a:schemeClr>
            </a:solidFill>
            <a:latin typeface="Lucida Bright" panose="02040602050505020304" pitchFamily="18" charset="0"/>
          </a:endParaRPr>
        </a:p>
      </xdr:txBody>
    </xdr:sp>
    <xdr:clientData/>
  </xdr:twoCellAnchor>
  <xdr:twoCellAnchor>
    <xdr:from>
      <xdr:col>10</xdr:col>
      <xdr:colOff>35379</xdr:colOff>
      <xdr:row>47</xdr:row>
      <xdr:rowOff>144963</xdr:rowOff>
    </xdr:from>
    <xdr:to>
      <xdr:col>11</xdr:col>
      <xdr:colOff>1066800</xdr:colOff>
      <xdr:row>49</xdr:row>
      <xdr:rowOff>232048</xdr:rowOff>
    </xdr:to>
    <xdr:sp macro="" textlink="">
      <xdr:nvSpPr>
        <xdr:cNvPr id="25" name="Rounded Rectangle 15">
          <a:extLst>
            <a:ext uri="{FF2B5EF4-FFF2-40B4-BE49-F238E27FC236}">
              <a16:creationId xmlns:a16="http://schemas.microsoft.com/office/drawing/2014/main" id="{1410EF0D-C73E-4366-B9DB-2DAE8B18C4F0}"/>
            </a:ext>
          </a:extLst>
        </xdr:cNvPr>
        <xdr:cNvSpPr/>
      </xdr:nvSpPr>
      <xdr:spPr>
        <a:xfrm>
          <a:off x="10387693" y="10900049"/>
          <a:ext cx="2359478" cy="783770"/>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latin typeface="Lucida Bright" panose="02040602050505020304" pitchFamily="18" charset="0"/>
            </a:rPr>
            <a:t>Solution</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5</xdr:col>
      <xdr:colOff>119742</xdr:colOff>
      <xdr:row>4</xdr:row>
      <xdr:rowOff>42636</xdr:rowOff>
    </xdr:from>
    <xdr:to>
      <xdr:col>15</xdr:col>
      <xdr:colOff>152400</xdr:colOff>
      <xdr:row>9</xdr:row>
      <xdr:rowOff>152400</xdr:rowOff>
    </xdr:to>
    <xdr:sp macro="" textlink="">
      <xdr:nvSpPr>
        <xdr:cNvPr id="2" name="Rounded Rectangle 1">
          <a:extLst>
            <a:ext uri="{FF2B5EF4-FFF2-40B4-BE49-F238E27FC236}">
              <a16:creationId xmlns:a16="http://schemas.microsoft.com/office/drawing/2014/main" id="{00000000-0008-0000-2E00-000002000000}"/>
            </a:ext>
          </a:extLst>
        </xdr:cNvPr>
        <xdr:cNvSpPr/>
      </xdr:nvSpPr>
      <xdr:spPr>
        <a:xfrm>
          <a:off x="4615542" y="804636"/>
          <a:ext cx="7862208" cy="1062264"/>
        </a:xfrm>
        <a:prstGeom prst="roundRect">
          <a:avLst/>
        </a:prstGeom>
        <a:solidFill>
          <a:schemeClr val="bg1"/>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chemeClr val="accent2">
                  <a:lumMod val="50000"/>
                </a:schemeClr>
              </a:solidFill>
              <a:latin typeface="Lucida Bright" panose="02040602050505020304" pitchFamily="18" charset="0"/>
            </a:rPr>
            <a:t>PERT </a:t>
          </a:r>
          <a:r>
            <a:rPr lang="en-US" sz="3600" b="0" i="0">
              <a:solidFill>
                <a:schemeClr val="tx1"/>
              </a:solidFill>
              <a:latin typeface="Lucida Bright" panose="02040602050505020304" pitchFamily="18" charset="0"/>
            </a:rPr>
            <a:t>Problem</a:t>
          </a:r>
          <a:r>
            <a:rPr lang="en-US" sz="3600" b="0" i="0" baseline="0">
              <a:solidFill>
                <a:schemeClr val="tx1"/>
              </a:solidFill>
              <a:latin typeface="Lucida Bright" panose="02040602050505020304" pitchFamily="18" charset="0"/>
            </a:rPr>
            <a:t> </a:t>
          </a:r>
          <a:r>
            <a:rPr lang="en-US" sz="3600" b="1" i="0" baseline="0">
              <a:solidFill>
                <a:srgbClr val="FF0000"/>
              </a:solidFill>
              <a:latin typeface="Lucida Bright" panose="02040602050505020304" pitchFamily="18" charset="0"/>
            </a:rPr>
            <a:t>1</a:t>
          </a:r>
          <a:endParaRPr lang="en-US" sz="3600" b="1" i="0">
            <a:solidFill>
              <a:srgbClr val="FF0000"/>
            </a:solidFill>
            <a:latin typeface="Lucida Bright" panose="02040602050505020304" pitchFamily="18" charset="0"/>
          </a:endParaRPr>
        </a:p>
      </xdr:txBody>
    </xdr:sp>
    <xdr:clientData/>
  </xdr:twoCellAnchor>
  <xdr:twoCellAnchor>
    <xdr:from>
      <xdr:col>0</xdr:col>
      <xdr:colOff>285750</xdr:colOff>
      <xdr:row>2</xdr:row>
      <xdr:rowOff>89352</xdr:rowOff>
    </xdr:from>
    <xdr:to>
      <xdr:col>3</xdr:col>
      <xdr:colOff>508000</xdr:colOff>
      <xdr:row>12</xdr:row>
      <xdr:rowOff>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2E00-000003000000}"/>
            </a:ext>
          </a:extLst>
        </xdr:cNvPr>
        <xdr:cNvSpPr/>
      </xdr:nvSpPr>
      <xdr:spPr>
        <a:xfrm>
          <a:off x="895350" y="470352"/>
          <a:ext cx="1917700" cy="1815648"/>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i="0">
              <a:solidFill>
                <a:srgbClr val="FFFF00"/>
              </a:solidFill>
              <a:latin typeface="Lucida Bright" panose="02040602050505020304" pitchFamily="18" charset="0"/>
            </a:rPr>
            <a:t>Back</a:t>
          </a:r>
        </a:p>
      </xdr:txBody>
    </xdr:sp>
    <xdr:clientData/>
  </xdr:twoCellAnchor>
  <xdr:twoCellAnchor>
    <xdr:from>
      <xdr:col>0</xdr:col>
      <xdr:colOff>0</xdr:colOff>
      <xdr:row>36</xdr:row>
      <xdr:rowOff>3175</xdr:rowOff>
    </xdr:from>
    <xdr:to>
      <xdr:col>20</xdr:col>
      <xdr:colOff>593725</xdr:colOff>
      <xdr:row>36</xdr:row>
      <xdr:rowOff>25400</xdr:rowOff>
    </xdr:to>
    <xdr:cxnSp macro="">
      <xdr:nvCxnSpPr>
        <xdr:cNvPr id="4" name="Straight Connector 3">
          <a:extLst>
            <a:ext uri="{FF2B5EF4-FFF2-40B4-BE49-F238E27FC236}">
              <a16:creationId xmlns:a16="http://schemas.microsoft.com/office/drawing/2014/main" id="{00000000-0008-0000-2E00-000004000000}"/>
            </a:ext>
          </a:extLst>
        </xdr:cNvPr>
        <xdr:cNvCxnSpPr/>
      </xdr:nvCxnSpPr>
      <xdr:spPr>
        <a:xfrm>
          <a:off x="396875" y="6861175"/>
          <a:ext cx="19665950" cy="222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552450</xdr:colOff>
      <xdr:row>40</xdr:row>
      <xdr:rowOff>190500</xdr:rowOff>
    </xdr:from>
    <xdr:to>
      <xdr:col>15</xdr:col>
      <xdr:colOff>38100</xdr:colOff>
      <xdr:row>40</xdr:row>
      <xdr:rowOff>190500</xdr:rowOff>
    </xdr:to>
    <xdr:cxnSp macro="">
      <xdr:nvCxnSpPr>
        <xdr:cNvPr id="7" name="Straight Arrow Connector 6">
          <a:extLst>
            <a:ext uri="{FF2B5EF4-FFF2-40B4-BE49-F238E27FC236}">
              <a16:creationId xmlns:a16="http://schemas.microsoft.com/office/drawing/2014/main" id="{00000000-0008-0000-2E00-000007000000}"/>
            </a:ext>
          </a:extLst>
        </xdr:cNvPr>
        <xdr:cNvCxnSpPr/>
      </xdr:nvCxnSpPr>
      <xdr:spPr>
        <a:xfrm>
          <a:off x="10401300" y="6696075"/>
          <a:ext cx="19240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93</xdr:row>
      <xdr:rowOff>69850</xdr:rowOff>
    </xdr:from>
    <xdr:to>
      <xdr:col>7</xdr:col>
      <xdr:colOff>279400</xdr:colOff>
      <xdr:row>98</xdr:row>
      <xdr:rowOff>298450</xdr:rowOff>
    </xdr:to>
    <xdr:sp macro="" textlink="">
      <xdr:nvSpPr>
        <xdr:cNvPr id="14" name="TextBox 13">
          <a:extLst>
            <a:ext uri="{FF2B5EF4-FFF2-40B4-BE49-F238E27FC236}">
              <a16:creationId xmlns:a16="http://schemas.microsoft.com/office/drawing/2014/main" id="{00000000-0008-0000-2E00-00000E000000}"/>
            </a:ext>
          </a:extLst>
        </xdr:cNvPr>
        <xdr:cNvSpPr txBox="1"/>
      </xdr:nvSpPr>
      <xdr:spPr>
        <a:xfrm>
          <a:off x="628650" y="19519900"/>
          <a:ext cx="6356350" cy="1181100"/>
        </a:xfrm>
        <a:prstGeom prst="rect">
          <a:avLst/>
        </a:prstGeom>
        <a:solidFill>
          <a:schemeClr val="accent5">
            <a:lumMod val="75000"/>
          </a:schemeClr>
        </a:solidFill>
        <a:ln w="9525" cmpd="sng">
          <a:solidFill>
            <a:schemeClr val="lt1">
              <a:shade val="50000"/>
            </a:schemeClr>
          </a:solidFill>
        </a:ln>
        <a:scene3d>
          <a:camera prst="orthographicFront"/>
          <a:lightRig rig="threePt" dir="t"/>
        </a:scene3d>
        <a:sp3d>
          <a:bevelT w="152400" h="508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2400" b="0" i="0">
              <a:solidFill>
                <a:srgbClr val="FFFF00"/>
              </a:solidFill>
              <a:latin typeface="Lucida Bright" panose="02040602050505020304" pitchFamily="18" charset="0"/>
            </a:rPr>
            <a:t>Step</a:t>
          </a:r>
          <a:r>
            <a:rPr lang="en-US" sz="2400" b="0" i="0" baseline="0">
              <a:solidFill>
                <a:srgbClr val="FFFF00"/>
              </a:solidFill>
              <a:latin typeface="Lucida Bright" panose="02040602050505020304" pitchFamily="18" charset="0"/>
            </a:rPr>
            <a:t> </a:t>
          </a:r>
          <a:r>
            <a:rPr lang="en-US" sz="2400" b="0" i="0">
              <a:solidFill>
                <a:srgbClr val="FFFF00"/>
              </a:solidFill>
              <a:latin typeface="Lucida Bright" panose="02040602050505020304" pitchFamily="18" charset="0"/>
            </a:rPr>
            <a:t>5. Decision</a:t>
          </a:r>
        </a:p>
      </xdr:txBody>
    </xdr:sp>
    <xdr:clientData/>
  </xdr:twoCellAnchor>
  <xdr:twoCellAnchor>
    <xdr:from>
      <xdr:col>0</xdr:col>
      <xdr:colOff>0</xdr:colOff>
      <xdr:row>90</xdr:row>
      <xdr:rowOff>155575</xdr:rowOff>
    </xdr:from>
    <xdr:to>
      <xdr:col>20</xdr:col>
      <xdr:colOff>177800</xdr:colOff>
      <xdr:row>90</xdr:row>
      <xdr:rowOff>177800</xdr:rowOff>
    </xdr:to>
    <xdr:cxnSp macro="">
      <xdr:nvCxnSpPr>
        <xdr:cNvPr id="15" name="Straight Connector 14">
          <a:extLst>
            <a:ext uri="{FF2B5EF4-FFF2-40B4-BE49-F238E27FC236}">
              <a16:creationId xmlns:a16="http://schemas.microsoft.com/office/drawing/2014/main" id="{00000000-0008-0000-2E00-00000F000000}"/>
            </a:ext>
          </a:extLst>
        </xdr:cNvPr>
        <xdr:cNvCxnSpPr/>
      </xdr:nvCxnSpPr>
      <xdr:spPr>
        <a:xfrm>
          <a:off x="0" y="18900775"/>
          <a:ext cx="19894550" cy="222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0</xdr:colOff>
      <xdr:row>102</xdr:row>
      <xdr:rowOff>174625</xdr:rowOff>
    </xdr:from>
    <xdr:to>
      <xdr:col>15</xdr:col>
      <xdr:colOff>1085850</xdr:colOff>
      <xdr:row>112</xdr:row>
      <xdr:rowOff>63500</xdr:rowOff>
    </xdr:to>
    <xdr:sp macro="" textlink="">
      <xdr:nvSpPr>
        <xdr:cNvPr id="16" name="TextBox 15">
          <a:extLst>
            <a:ext uri="{FF2B5EF4-FFF2-40B4-BE49-F238E27FC236}">
              <a16:creationId xmlns:a16="http://schemas.microsoft.com/office/drawing/2014/main" id="{00000000-0008-0000-2E00-000010000000}"/>
            </a:ext>
          </a:extLst>
        </xdr:cNvPr>
        <xdr:cNvSpPr txBox="1"/>
      </xdr:nvSpPr>
      <xdr:spPr>
        <a:xfrm>
          <a:off x="600075" y="21491575"/>
          <a:ext cx="12811125" cy="179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800" b="0" i="0">
              <a:solidFill>
                <a:schemeClr val="bg2">
                  <a:lumMod val="10000"/>
                </a:schemeClr>
              </a:solidFill>
              <a:latin typeface="Lucida Bright" panose="02040602050505020304" pitchFamily="18" charset="0"/>
            </a:rPr>
            <a:t>Accept</a:t>
          </a:r>
          <a:r>
            <a:rPr lang="en-US" sz="2800" b="0" i="0" baseline="0">
              <a:solidFill>
                <a:schemeClr val="bg2">
                  <a:lumMod val="10000"/>
                </a:schemeClr>
              </a:solidFill>
              <a:latin typeface="Lucida Bright" panose="02040602050505020304" pitchFamily="18" charset="0"/>
            </a:rPr>
            <a:t> the project since the probability of its completion is greater than 90%.</a:t>
          </a:r>
          <a:endParaRPr lang="en-US" sz="2800" b="0" i="0">
            <a:solidFill>
              <a:schemeClr val="bg2">
                <a:lumMod val="10000"/>
              </a:schemeClr>
            </a:solidFill>
            <a:latin typeface="Lucida Bright" panose="02040602050505020304" pitchFamily="18" charset="0"/>
          </a:endParaRPr>
        </a:p>
      </xdr:txBody>
    </xdr:sp>
    <xdr:clientData/>
  </xdr:twoCellAnchor>
  <xdr:twoCellAnchor>
    <xdr:from>
      <xdr:col>12</xdr:col>
      <xdr:colOff>38100</xdr:colOff>
      <xdr:row>44</xdr:row>
      <xdr:rowOff>171450</xdr:rowOff>
    </xdr:from>
    <xdr:to>
      <xdr:col>15</xdr:col>
      <xdr:colOff>38100</xdr:colOff>
      <xdr:row>44</xdr:row>
      <xdr:rowOff>171450</xdr:rowOff>
    </xdr:to>
    <xdr:cxnSp macro="">
      <xdr:nvCxnSpPr>
        <xdr:cNvPr id="18" name="Straight Arrow Connector 17">
          <a:extLst>
            <a:ext uri="{FF2B5EF4-FFF2-40B4-BE49-F238E27FC236}">
              <a16:creationId xmlns:a16="http://schemas.microsoft.com/office/drawing/2014/main" id="{00000000-0008-0000-2E00-000012000000}"/>
            </a:ext>
          </a:extLst>
        </xdr:cNvPr>
        <xdr:cNvCxnSpPr/>
      </xdr:nvCxnSpPr>
      <xdr:spPr>
        <a:xfrm>
          <a:off x="10496550" y="8439150"/>
          <a:ext cx="182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495300</xdr:colOff>
      <xdr:row>47</xdr:row>
      <xdr:rowOff>152400</xdr:rowOff>
    </xdr:from>
    <xdr:to>
      <xdr:col>14</xdr:col>
      <xdr:colOff>590550</xdr:colOff>
      <xdr:row>47</xdr:row>
      <xdr:rowOff>152400</xdr:rowOff>
    </xdr:to>
    <xdr:cxnSp macro="">
      <xdr:nvCxnSpPr>
        <xdr:cNvPr id="19" name="Straight Arrow Connector 18">
          <a:extLst>
            <a:ext uri="{FF2B5EF4-FFF2-40B4-BE49-F238E27FC236}">
              <a16:creationId xmlns:a16="http://schemas.microsoft.com/office/drawing/2014/main" id="{00000000-0008-0000-2E00-000013000000}"/>
            </a:ext>
          </a:extLst>
        </xdr:cNvPr>
        <xdr:cNvCxnSpPr/>
      </xdr:nvCxnSpPr>
      <xdr:spPr>
        <a:xfrm>
          <a:off x="10344150" y="9563100"/>
          <a:ext cx="19240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38100</xdr:colOff>
      <xdr:row>48</xdr:row>
      <xdr:rowOff>171450</xdr:rowOff>
    </xdr:from>
    <xdr:to>
      <xdr:col>14</xdr:col>
      <xdr:colOff>571500</xdr:colOff>
      <xdr:row>48</xdr:row>
      <xdr:rowOff>171450</xdr:rowOff>
    </xdr:to>
    <xdr:cxnSp macro="">
      <xdr:nvCxnSpPr>
        <xdr:cNvPr id="20" name="Straight Arrow Connector 19">
          <a:extLst>
            <a:ext uri="{FF2B5EF4-FFF2-40B4-BE49-F238E27FC236}">
              <a16:creationId xmlns:a16="http://schemas.microsoft.com/office/drawing/2014/main" id="{00000000-0008-0000-2E00-000014000000}"/>
            </a:ext>
          </a:extLst>
        </xdr:cNvPr>
        <xdr:cNvCxnSpPr/>
      </xdr:nvCxnSpPr>
      <xdr:spPr>
        <a:xfrm>
          <a:off x="10496550" y="9944100"/>
          <a:ext cx="17526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xdr:colOff>
      <xdr:row>49</xdr:row>
      <xdr:rowOff>190500</xdr:rowOff>
    </xdr:from>
    <xdr:to>
      <xdr:col>14</xdr:col>
      <xdr:colOff>571500</xdr:colOff>
      <xdr:row>49</xdr:row>
      <xdr:rowOff>190500</xdr:rowOff>
    </xdr:to>
    <xdr:cxnSp macro="">
      <xdr:nvCxnSpPr>
        <xdr:cNvPr id="21" name="Straight Arrow Connector 20">
          <a:extLst>
            <a:ext uri="{FF2B5EF4-FFF2-40B4-BE49-F238E27FC236}">
              <a16:creationId xmlns:a16="http://schemas.microsoft.com/office/drawing/2014/main" id="{00000000-0008-0000-2E00-000015000000}"/>
            </a:ext>
          </a:extLst>
        </xdr:cNvPr>
        <xdr:cNvCxnSpPr/>
      </xdr:nvCxnSpPr>
      <xdr:spPr>
        <a:xfrm>
          <a:off x="10515600" y="10382250"/>
          <a:ext cx="17335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228600</xdr:colOff>
      <xdr:row>3</xdr:row>
      <xdr:rowOff>171450</xdr:rowOff>
    </xdr:from>
    <xdr:to>
      <xdr:col>19</xdr:col>
      <xdr:colOff>717551</xdr:colOff>
      <xdr:row>8</xdr:row>
      <xdr:rowOff>133350</xdr:rowOff>
    </xdr:to>
    <xdr:sp macro="" textlink="">
      <xdr:nvSpPr>
        <xdr:cNvPr id="24" name="Rectangle: Rounded Corners 23">
          <a:hlinkClick xmlns:r="http://schemas.openxmlformats.org/officeDocument/2006/relationships" r:id="rId2"/>
          <a:extLst>
            <a:ext uri="{FF2B5EF4-FFF2-40B4-BE49-F238E27FC236}">
              <a16:creationId xmlns:a16="http://schemas.microsoft.com/office/drawing/2014/main" id="{00000000-0008-0000-2E00-000018000000}"/>
            </a:ext>
          </a:extLst>
        </xdr:cNvPr>
        <xdr:cNvSpPr/>
      </xdr:nvSpPr>
      <xdr:spPr>
        <a:xfrm>
          <a:off x="16135350" y="742950"/>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twoCellAnchor>
    <xdr:from>
      <xdr:col>4</xdr:col>
      <xdr:colOff>57150</xdr:colOff>
      <xdr:row>15</xdr:row>
      <xdr:rowOff>19050</xdr:rowOff>
    </xdr:from>
    <xdr:to>
      <xdr:col>17</xdr:col>
      <xdr:colOff>1085850</xdr:colOff>
      <xdr:row>28</xdr:row>
      <xdr:rowOff>0</xdr:rowOff>
    </xdr:to>
    <xdr:sp macro="" textlink="">
      <xdr:nvSpPr>
        <xdr:cNvPr id="28" name="TextBox 27">
          <a:extLst>
            <a:ext uri="{FF2B5EF4-FFF2-40B4-BE49-F238E27FC236}">
              <a16:creationId xmlns:a16="http://schemas.microsoft.com/office/drawing/2014/main" id="{00000000-0008-0000-2E00-00001C000000}"/>
            </a:ext>
          </a:extLst>
        </xdr:cNvPr>
        <xdr:cNvSpPr txBox="1"/>
      </xdr:nvSpPr>
      <xdr:spPr>
        <a:xfrm>
          <a:off x="2971800" y="2876550"/>
          <a:ext cx="13068300" cy="245745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solidFill>
                <a:schemeClr val="tx1"/>
              </a:solidFill>
              <a:latin typeface="Lucida Bright" panose="02040602050505020304" pitchFamily="18" charset="0"/>
            </a:rPr>
            <a:t>For this project the expectation of completion is 20 weeks. Also, the project management team was able to calculate that the latest finish time is 17 weeks. This timeframe was computed using the forward-pass method. </a:t>
          </a:r>
        </a:p>
        <a:p>
          <a:endParaRPr lang="en-US" sz="2400" baseline="0">
            <a:solidFill>
              <a:schemeClr val="tx1"/>
            </a:solidFill>
            <a:latin typeface="Lucida Bright" panose="02040602050505020304" pitchFamily="18" charset="0"/>
          </a:endParaRPr>
        </a:p>
        <a:p>
          <a:r>
            <a:rPr lang="en-US" sz="2400" baseline="0">
              <a:solidFill>
                <a:schemeClr val="tx1"/>
              </a:solidFill>
              <a:latin typeface="Lucida Bright" panose="02040602050505020304" pitchFamily="18" charset="0"/>
            </a:rPr>
            <a:t>What is the probability that this project will not meet the 20 weeks deadline?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7</xdr:col>
      <xdr:colOff>157842</xdr:colOff>
      <xdr:row>3</xdr:row>
      <xdr:rowOff>80736</xdr:rowOff>
    </xdr:from>
    <xdr:to>
      <xdr:col>16</xdr:col>
      <xdr:colOff>1276350</xdr:colOff>
      <xdr:row>9</xdr:row>
      <xdr:rowOff>0</xdr:rowOff>
    </xdr:to>
    <xdr:sp macro="" textlink="">
      <xdr:nvSpPr>
        <xdr:cNvPr id="2" name="Rounded Rectangle 1">
          <a:extLst>
            <a:ext uri="{FF2B5EF4-FFF2-40B4-BE49-F238E27FC236}">
              <a16:creationId xmlns:a16="http://schemas.microsoft.com/office/drawing/2014/main" id="{00000000-0008-0000-2F00-000002000000}"/>
            </a:ext>
          </a:extLst>
        </xdr:cNvPr>
        <xdr:cNvSpPr/>
      </xdr:nvSpPr>
      <xdr:spPr>
        <a:xfrm>
          <a:off x="5739492" y="652236"/>
          <a:ext cx="7862208" cy="1062264"/>
        </a:xfrm>
        <a:prstGeom prst="roundRect">
          <a:avLst/>
        </a:prstGeom>
        <a:solidFill>
          <a:schemeClr val="bg1"/>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0" i="0">
              <a:solidFill>
                <a:schemeClr val="accent2">
                  <a:lumMod val="50000"/>
                </a:schemeClr>
              </a:solidFill>
              <a:latin typeface="Lucida Bright" panose="02040602050505020304" pitchFamily="18" charset="0"/>
            </a:rPr>
            <a:t>Check PERT </a:t>
          </a:r>
          <a:r>
            <a:rPr lang="en-US" sz="3600" b="0" i="0">
              <a:solidFill>
                <a:schemeClr val="tx1"/>
              </a:solidFill>
              <a:latin typeface="Lucida Bright" panose="02040602050505020304" pitchFamily="18" charset="0"/>
            </a:rPr>
            <a:t>Problem</a:t>
          </a:r>
          <a:r>
            <a:rPr lang="en-US" sz="3600" b="0" i="0" baseline="0">
              <a:solidFill>
                <a:schemeClr val="tx1"/>
              </a:solidFill>
              <a:latin typeface="Lucida Bright" panose="02040602050505020304" pitchFamily="18" charset="0"/>
            </a:rPr>
            <a:t> </a:t>
          </a:r>
          <a:r>
            <a:rPr lang="en-US" sz="3600" b="1" i="0" baseline="0">
              <a:solidFill>
                <a:srgbClr val="FF0000"/>
              </a:solidFill>
              <a:latin typeface="Lucida Bright" panose="02040602050505020304" pitchFamily="18" charset="0"/>
            </a:rPr>
            <a:t>1</a:t>
          </a:r>
          <a:endParaRPr lang="en-US" sz="3600" b="1" i="0">
            <a:solidFill>
              <a:srgbClr val="FF0000"/>
            </a:solidFill>
            <a:latin typeface="Lucida Bright" panose="02040602050505020304" pitchFamily="18" charset="0"/>
          </a:endParaRPr>
        </a:p>
      </xdr:txBody>
    </xdr:sp>
    <xdr:clientData/>
  </xdr:twoCellAnchor>
  <xdr:twoCellAnchor>
    <xdr:from>
      <xdr:col>2</xdr:col>
      <xdr:colOff>342900</xdr:colOff>
      <xdr:row>1</xdr:row>
      <xdr:rowOff>146502</xdr:rowOff>
    </xdr:from>
    <xdr:to>
      <xdr:col>5</xdr:col>
      <xdr:colOff>431800</xdr:colOff>
      <xdr:row>10</xdr:row>
      <xdr:rowOff>38100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2F00-000004000000}"/>
            </a:ext>
          </a:extLst>
        </xdr:cNvPr>
        <xdr:cNvSpPr/>
      </xdr:nvSpPr>
      <xdr:spPr>
        <a:xfrm>
          <a:off x="1562100" y="337002"/>
          <a:ext cx="1784350" cy="1606098"/>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0" i="0">
              <a:solidFill>
                <a:srgbClr val="FFFF00"/>
              </a:solidFill>
              <a:latin typeface="Lucida Bright" panose="02040602050505020304" pitchFamily="18" charset="0"/>
            </a:rPr>
            <a:t>Back</a:t>
          </a:r>
        </a:p>
      </xdr:txBody>
    </xdr:sp>
    <xdr:clientData/>
  </xdr:twoCellAnchor>
  <xdr:twoCellAnchor>
    <xdr:from>
      <xdr:col>0</xdr:col>
      <xdr:colOff>301625</xdr:colOff>
      <xdr:row>29</xdr:row>
      <xdr:rowOff>269875</xdr:rowOff>
    </xdr:from>
    <xdr:to>
      <xdr:col>21</xdr:col>
      <xdr:colOff>498475</xdr:colOff>
      <xdr:row>29</xdr:row>
      <xdr:rowOff>292100</xdr:rowOff>
    </xdr:to>
    <xdr:cxnSp macro="">
      <xdr:nvCxnSpPr>
        <xdr:cNvPr id="45" name="Straight Connector 44">
          <a:extLst>
            <a:ext uri="{FF2B5EF4-FFF2-40B4-BE49-F238E27FC236}">
              <a16:creationId xmlns:a16="http://schemas.microsoft.com/office/drawing/2014/main" id="{00000000-0008-0000-2F00-00002D000000}"/>
            </a:ext>
          </a:extLst>
        </xdr:cNvPr>
        <xdr:cNvCxnSpPr/>
      </xdr:nvCxnSpPr>
      <xdr:spPr>
        <a:xfrm>
          <a:off x="911225" y="5794375"/>
          <a:ext cx="19304000" cy="2222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4</xdr:col>
      <xdr:colOff>368300</xdr:colOff>
      <xdr:row>51</xdr:row>
      <xdr:rowOff>9525</xdr:rowOff>
    </xdr:from>
    <xdr:to>
      <xdr:col>16</xdr:col>
      <xdr:colOff>1200149</xdr:colOff>
      <xdr:row>55</xdr:row>
      <xdr:rowOff>152400</xdr:rowOff>
    </xdr:to>
    <xdr:sp macro="" textlink="">
      <xdr:nvSpPr>
        <xdr:cNvPr id="46" name="TextBox 45">
          <a:extLst>
            <a:ext uri="{FF2B5EF4-FFF2-40B4-BE49-F238E27FC236}">
              <a16:creationId xmlns:a16="http://schemas.microsoft.com/office/drawing/2014/main" id="{00000000-0008-0000-2F00-00002E000000}"/>
            </a:ext>
          </a:extLst>
        </xdr:cNvPr>
        <xdr:cNvSpPr txBox="1"/>
      </xdr:nvSpPr>
      <xdr:spPr>
        <a:xfrm>
          <a:off x="3282950" y="11877675"/>
          <a:ext cx="10242549"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solidFill>
                <a:schemeClr val="accent2">
                  <a:lumMod val="50000"/>
                </a:schemeClr>
              </a:solidFill>
              <a:latin typeface="Lucida Bright" panose="02040602050505020304" pitchFamily="18" charset="0"/>
            </a:rPr>
            <a:t>Critical Path: </a:t>
          </a:r>
          <a:r>
            <a:rPr lang="en-US" sz="2400" b="0" i="0">
              <a:solidFill>
                <a:srgbClr val="FF0000"/>
              </a:solidFill>
              <a:latin typeface="Lucida Bright" panose="02040602050505020304" pitchFamily="18" charset="0"/>
            </a:rPr>
            <a:t>A - E - H - I - J   </a:t>
          </a:r>
          <a:r>
            <a:rPr lang="en-US" sz="2400" b="0" i="0">
              <a:solidFill>
                <a:schemeClr val="tx1"/>
              </a:solidFill>
              <a:latin typeface="Lucida Bright" panose="02040602050505020304" pitchFamily="18" charset="0"/>
            </a:rPr>
            <a:t> (Slack =</a:t>
          </a:r>
          <a:r>
            <a:rPr lang="en-US" sz="2400" b="0" i="0" baseline="0">
              <a:solidFill>
                <a:schemeClr val="tx1"/>
              </a:solidFill>
              <a:latin typeface="Lucida Bright" panose="02040602050505020304" pitchFamily="18" charset="0"/>
            </a:rPr>
            <a:t> 0 , LS-ES =0)</a:t>
          </a:r>
          <a:endParaRPr lang="en-US" sz="2400" b="0" i="0">
            <a:solidFill>
              <a:schemeClr val="tx1"/>
            </a:solidFill>
            <a:latin typeface="Lucida Bright" panose="02040602050505020304" pitchFamily="18" charset="0"/>
          </a:endParaRPr>
        </a:p>
        <a:p>
          <a:r>
            <a:rPr lang="en-US" sz="2000" b="0" i="0">
              <a:latin typeface="Lucida Bright" panose="02040602050505020304" pitchFamily="18" charset="0"/>
            </a:rPr>
            <a:t>The latest</a:t>
          </a:r>
          <a:r>
            <a:rPr lang="en-US" sz="2000" b="0" i="0" baseline="0">
              <a:latin typeface="Lucida Bright" panose="02040602050505020304" pitchFamily="18" charset="0"/>
            </a:rPr>
            <a:t> finish time is </a:t>
          </a:r>
          <a:r>
            <a:rPr lang="en-US" sz="2000" b="0" i="0" baseline="0">
              <a:solidFill>
                <a:srgbClr val="C00000"/>
              </a:solidFill>
              <a:latin typeface="Lucida Bright" panose="02040602050505020304" pitchFamily="18" charset="0"/>
            </a:rPr>
            <a:t>17</a:t>
          </a:r>
          <a:r>
            <a:rPr lang="en-US" sz="2000" b="0" i="0" baseline="0">
              <a:latin typeface="Lucida Bright" panose="02040602050505020304" pitchFamily="18" charset="0"/>
            </a:rPr>
            <a:t> weeks.</a:t>
          </a:r>
          <a:endParaRPr lang="en-US" sz="2000" b="0" i="0">
            <a:latin typeface="Lucida Bright" panose="02040602050505020304" pitchFamily="18" charset="0"/>
          </a:endParaRPr>
        </a:p>
      </xdr:txBody>
    </xdr:sp>
    <xdr:clientData/>
  </xdr:twoCellAnchor>
  <xdr:twoCellAnchor>
    <xdr:from>
      <xdr:col>4</xdr:col>
      <xdr:colOff>422275</xdr:colOff>
      <xdr:row>58</xdr:row>
      <xdr:rowOff>63500</xdr:rowOff>
    </xdr:from>
    <xdr:to>
      <xdr:col>16</xdr:col>
      <xdr:colOff>1162050</xdr:colOff>
      <xdr:row>70</xdr:row>
      <xdr:rowOff>127000</xdr:rowOff>
    </xdr:to>
    <xdr:sp macro="" textlink="">
      <xdr:nvSpPr>
        <xdr:cNvPr id="47" name="TextBox 46">
          <a:extLst>
            <a:ext uri="{FF2B5EF4-FFF2-40B4-BE49-F238E27FC236}">
              <a16:creationId xmlns:a16="http://schemas.microsoft.com/office/drawing/2014/main" id="{00000000-0008-0000-2F00-00002F000000}"/>
            </a:ext>
          </a:extLst>
        </xdr:cNvPr>
        <xdr:cNvSpPr txBox="1"/>
      </xdr:nvSpPr>
      <xdr:spPr>
        <a:xfrm>
          <a:off x="3336925" y="13265150"/>
          <a:ext cx="10150475" cy="2501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solidFill>
                <a:schemeClr val="accent2">
                  <a:lumMod val="75000"/>
                </a:schemeClr>
              </a:solidFill>
              <a:latin typeface="Lucida Bright" panose="02040602050505020304" pitchFamily="18" charset="0"/>
            </a:rPr>
            <a:t>Variance</a:t>
          </a:r>
          <a:r>
            <a:rPr lang="en-US" sz="2000" b="0" i="0">
              <a:latin typeface="Lucida Bright" panose="02040602050505020304" pitchFamily="18" charset="0"/>
            </a:rPr>
            <a:t> = ((b-a)/6)^2</a:t>
          </a:r>
        </a:p>
        <a:p>
          <a:endParaRPr lang="en-US" sz="2000" b="0" i="0">
            <a:latin typeface="Lucida Bright" panose="02040602050505020304" pitchFamily="18" charset="0"/>
          </a:endParaRPr>
        </a:p>
        <a:p>
          <a:r>
            <a:rPr lang="en-US" sz="2000" b="0" i="0">
              <a:solidFill>
                <a:schemeClr val="dk1"/>
              </a:solidFill>
              <a:effectLst/>
              <a:latin typeface="Lucida Bright" panose="02040602050505020304" pitchFamily="18" charset="0"/>
              <a:ea typeface="+mn-ea"/>
              <a:cs typeface="+mn-cs"/>
            </a:rPr>
            <a:t>b = pessimistic </a:t>
          </a:r>
          <a:r>
            <a:rPr lang="en-US" sz="2000" b="0" i="0" baseline="0">
              <a:solidFill>
                <a:schemeClr val="dk1"/>
              </a:solidFill>
              <a:effectLst/>
              <a:latin typeface="Lucida Bright" panose="02040602050505020304" pitchFamily="18" charset="0"/>
              <a:ea typeface="+mn-ea"/>
              <a:cs typeface="+mn-cs"/>
            </a:rPr>
            <a:t> time estimate</a:t>
          </a:r>
          <a:endParaRPr lang="en-US" sz="2000" b="0" i="0">
            <a:effectLst/>
            <a:latin typeface="Lucida Bright" panose="02040602050505020304" pitchFamily="18" charset="0"/>
          </a:endParaRPr>
        </a:p>
        <a:p>
          <a:r>
            <a:rPr lang="en-US" sz="2000" b="0" i="0">
              <a:solidFill>
                <a:schemeClr val="dk1"/>
              </a:solidFill>
              <a:effectLst/>
              <a:latin typeface="Lucida Bright" panose="02040602050505020304" pitchFamily="18" charset="0"/>
              <a:ea typeface="+mn-ea"/>
              <a:cs typeface="+mn-cs"/>
            </a:rPr>
            <a:t>a = optimistic time estimate</a:t>
          </a:r>
          <a:endParaRPr lang="en-US" sz="2000" b="0" i="0">
            <a:effectLst/>
            <a:latin typeface="Lucida Bright" panose="02040602050505020304" pitchFamily="18" charset="0"/>
          </a:endParaRPr>
        </a:p>
        <a:p>
          <a:endParaRPr lang="en-US" sz="2400" b="0" i="0">
            <a:solidFill>
              <a:schemeClr val="accent2">
                <a:lumMod val="50000"/>
              </a:schemeClr>
            </a:solidFill>
            <a:latin typeface="Lucida Bright" panose="02040602050505020304" pitchFamily="18" charset="0"/>
          </a:endParaRPr>
        </a:p>
        <a:p>
          <a:r>
            <a:rPr lang="en-US" sz="2400" b="0" i="0">
              <a:solidFill>
                <a:schemeClr val="accent2">
                  <a:lumMod val="50000"/>
                </a:schemeClr>
              </a:solidFill>
              <a:latin typeface="Lucida Bright" panose="02040602050505020304" pitchFamily="18" charset="0"/>
            </a:rPr>
            <a:t>Total Critical</a:t>
          </a:r>
          <a:r>
            <a:rPr lang="en-US" sz="2400" b="0" i="0" baseline="0">
              <a:solidFill>
                <a:schemeClr val="accent2">
                  <a:lumMod val="50000"/>
                </a:schemeClr>
              </a:solidFill>
              <a:latin typeface="Lucida Bright" panose="02040602050505020304" pitchFamily="18" charset="0"/>
            </a:rPr>
            <a:t> Path Variance </a:t>
          </a:r>
          <a:r>
            <a:rPr lang="en-US" sz="2000" b="0" i="0" baseline="0">
              <a:latin typeface="Lucida Bright" panose="02040602050505020304" pitchFamily="18" charset="0"/>
            </a:rPr>
            <a:t>= 1.78 + 0.11 + 0.69 + 0.03 + 0.11 = </a:t>
          </a:r>
          <a:r>
            <a:rPr lang="en-US" sz="2000" b="0" i="0" baseline="0">
              <a:solidFill>
                <a:srgbClr val="C00000"/>
              </a:solidFill>
              <a:latin typeface="Lucida Bright" panose="02040602050505020304" pitchFamily="18" charset="0"/>
            </a:rPr>
            <a:t>2.72</a:t>
          </a:r>
          <a:endParaRPr lang="en-US" sz="2000" b="0" i="0">
            <a:solidFill>
              <a:srgbClr val="C00000"/>
            </a:solidFill>
            <a:latin typeface="Lucida Bright" panose="02040602050505020304" pitchFamily="18" charset="0"/>
          </a:endParaRPr>
        </a:p>
      </xdr:txBody>
    </xdr:sp>
    <xdr:clientData/>
  </xdr:twoCellAnchor>
  <xdr:twoCellAnchor>
    <xdr:from>
      <xdr:col>12</xdr:col>
      <xdr:colOff>552450</xdr:colOff>
      <xdr:row>35</xdr:row>
      <xdr:rowOff>190500</xdr:rowOff>
    </xdr:from>
    <xdr:to>
      <xdr:col>16</xdr:col>
      <xdr:colOff>38100</xdr:colOff>
      <xdr:row>35</xdr:row>
      <xdr:rowOff>190500</xdr:rowOff>
    </xdr:to>
    <xdr:cxnSp macro="">
      <xdr:nvCxnSpPr>
        <xdr:cNvPr id="48" name="Straight Arrow Connector 47">
          <a:extLst>
            <a:ext uri="{FF2B5EF4-FFF2-40B4-BE49-F238E27FC236}">
              <a16:creationId xmlns:a16="http://schemas.microsoft.com/office/drawing/2014/main" id="{00000000-0008-0000-2F00-000030000000}"/>
            </a:ext>
          </a:extLst>
        </xdr:cNvPr>
        <xdr:cNvCxnSpPr/>
      </xdr:nvCxnSpPr>
      <xdr:spPr>
        <a:xfrm>
          <a:off x="16106775" y="26269950"/>
          <a:ext cx="19240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73</xdr:row>
      <xdr:rowOff>19050</xdr:rowOff>
    </xdr:from>
    <xdr:to>
      <xdr:col>16</xdr:col>
      <xdr:colOff>1181100</xdr:colOff>
      <xdr:row>77</xdr:row>
      <xdr:rowOff>123825</xdr:rowOff>
    </xdr:to>
    <xdr:sp macro="" textlink="">
      <xdr:nvSpPr>
        <xdr:cNvPr id="51" name="TextBox 50">
          <a:extLst>
            <a:ext uri="{FF2B5EF4-FFF2-40B4-BE49-F238E27FC236}">
              <a16:creationId xmlns:a16="http://schemas.microsoft.com/office/drawing/2014/main" id="{00000000-0008-0000-2F00-000033000000}"/>
            </a:ext>
          </a:extLst>
        </xdr:cNvPr>
        <xdr:cNvSpPr txBox="1"/>
      </xdr:nvSpPr>
      <xdr:spPr>
        <a:xfrm>
          <a:off x="3343275" y="16230600"/>
          <a:ext cx="101631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0" i="0">
              <a:solidFill>
                <a:schemeClr val="accent2">
                  <a:lumMod val="50000"/>
                </a:schemeClr>
              </a:solidFill>
              <a:latin typeface="Lucida Bright" panose="02040602050505020304" pitchFamily="18" charset="0"/>
            </a:rPr>
            <a:t>Standard Deviation </a:t>
          </a:r>
          <a:r>
            <a:rPr lang="en-US" sz="2000" b="0" i="0">
              <a:latin typeface="Lucida Bright" panose="02040602050505020304" pitchFamily="18" charset="0"/>
            </a:rPr>
            <a:t>= </a:t>
          </a:r>
          <a:r>
            <a:rPr lang="el-GR" sz="2000" b="0" i="0"/>
            <a:t>σ</a:t>
          </a:r>
          <a:r>
            <a:rPr lang="en-US" sz="2000" b="0" i="0">
              <a:latin typeface="Lucida Bright" panose="02040602050505020304" pitchFamily="18" charset="0"/>
            </a:rPr>
            <a:t> = SQRT</a:t>
          </a:r>
          <a:r>
            <a:rPr lang="en-US" sz="2000" b="0" i="0" baseline="0">
              <a:latin typeface="Lucida Bright" panose="02040602050505020304" pitchFamily="18" charset="0"/>
            </a:rPr>
            <a:t>(Variance)</a:t>
          </a:r>
        </a:p>
        <a:p>
          <a:r>
            <a:rPr lang="en-US" sz="2000" b="0" i="0" baseline="0">
              <a:latin typeface="Lucida Bright" panose="02040602050505020304" pitchFamily="18" charset="0"/>
            </a:rPr>
            <a:t>σ = SQRT(2.72) = </a:t>
          </a:r>
          <a:r>
            <a:rPr lang="en-US" sz="2000" b="0" i="0" baseline="0">
              <a:solidFill>
                <a:srgbClr val="C00000"/>
              </a:solidFill>
              <a:latin typeface="Lucida Bright" panose="02040602050505020304" pitchFamily="18" charset="0"/>
            </a:rPr>
            <a:t>1.65</a:t>
          </a:r>
          <a:endParaRPr lang="en-US" sz="2000" b="0" i="0">
            <a:solidFill>
              <a:srgbClr val="C00000"/>
            </a:solidFill>
            <a:latin typeface="Lucida Bright" panose="02040602050505020304" pitchFamily="18" charset="0"/>
          </a:endParaRPr>
        </a:p>
      </xdr:txBody>
    </xdr:sp>
    <xdr:clientData/>
  </xdr:twoCellAnchor>
  <xdr:twoCellAnchor>
    <xdr:from>
      <xdr:col>4</xdr:col>
      <xdr:colOff>409575</xdr:colOff>
      <xdr:row>79</xdr:row>
      <xdr:rowOff>85725</xdr:rowOff>
    </xdr:from>
    <xdr:to>
      <xdr:col>16</xdr:col>
      <xdr:colOff>1219200</xdr:colOff>
      <xdr:row>85</xdr:row>
      <xdr:rowOff>6350</xdr:rowOff>
    </xdr:to>
    <xdr:sp macro="" textlink="">
      <xdr:nvSpPr>
        <xdr:cNvPr id="52" name="TextBox 51">
          <a:extLst>
            <a:ext uri="{FF2B5EF4-FFF2-40B4-BE49-F238E27FC236}">
              <a16:creationId xmlns:a16="http://schemas.microsoft.com/office/drawing/2014/main" id="{00000000-0008-0000-2F00-000034000000}"/>
            </a:ext>
          </a:extLst>
        </xdr:cNvPr>
        <xdr:cNvSpPr txBox="1"/>
      </xdr:nvSpPr>
      <xdr:spPr>
        <a:xfrm>
          <a:off x="3324225" y="17592675"/>
          <a:ext cx="10220325" cy="1196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Standardized </a:t>
          </a:r>
          <a:r>
            <a:rPr lang="en-US" sz="2800" b="0" i="0">
              <a:solidFill>
                <a:schemeClr val="accent2">
                  <a:lumMod val="50000"/>
                </a:schemeClr>
              </a:solidFill>
              <a:latin typeface="Lucida Bright" panose="02040602050505020304" pitchFamily="18" charset="0"/>
            </a:rPr>
            <a:t>z score</a:t>
          </a:r>
        </a:p>
        <a:p>
          <a:r>
            <a:rPr lang="en-US" sz="2000" b="0" i="0">
              <a:latin typeface="Lucida Bright" panose="02040602050505020304" pitchFamily="18" charset="0"/>
            </a:rPr>
            <a:t>z = (20-17)/1.65</a:t>
          </a:r>
        </a:p>
        <a:p>
          <a:r>
            <a:rPr lang="en-US" sz="2000" b="0" i="0">
              <a:latin typeface="Lucida Bright" panose="02040602050505020304" pitchFamily="18" charset="0"/>
            </a:rPr>
            <a:t>z  =  </a:t>
          </a:r>
          <a:r>
            <a:rPr lang="en-US" sz="2000" b="0" i="0">
              <a:solidFill>
                <a:srgbClr val="C00000"/>
              </a:solidFill>
              <a:latin typeface="Lucida Bright" panose="02040602050505020304" pitchFamily="18" charset="0"/>
            </a:rPr>
            <a:t>1.82</a:t>
          </a:r>
        </a:p>
      </xdr:txBody>
    </xdr:sp>
    <xdr:clientData/>
  </xdr:twoCellAnchor>
  <xdr:twoCellAnchor>
    <xdr:from>
      <xdr:col>4</xdr:col>
      <xdr:colOff>447675</xdr:colOff>
      <xdr:row>86</xdr:row>
      <xdr:rowOff>117475</xdr:rowOff>
    </xdr:from>
    <xdr:to>
      <xdr:col>16</xdr:col>
      <xdr:colOff>1257300</xdr:colOff>
      <xdr:row>90</xdr:row>
      <xdr:rowOff>101600</xdr:rowOff>
    </xdr:to>
    <xdr:sp macro="" textlink="">
      <xdr:nvSpPr>
        <xdr:cNvPr id="53" name="TextBox 52">
          <a:extLst>
            <a:ext uri="{FF2B5EF4-FFF2-40B4-BE49-F238E27FC236}">
              <a16:creationId xmlns:a16="http://schemas.microsoft.com/office/drawing/2014/main" id="{00000000-0008-0000-2F00-000035000000}"/>
            </a:ext>
          </a:extLst>
        </xdr:cNvPr>
        <xdr:cNvSpPr txBox="1"/>
      </xdr:nvSpPr>
      <xdr:spPr>
        <a:xfrm>
          <a:off x="3362325" y="19091275"/>
          <a:ext cx="10220325" cy="879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The </a:t>
          </a:r>
          <a:r>
            <a:rPr lang="en-US" sz="2400" b="0" i="0">
              <a:solidFill>
                <a:schemeClr val="accent2">
                  <a:lumMod val="50000"/>
                </a:schemeClr>
              </a:solidFill>
              <a:latin typeface="Lucida Bright" panose="02040602050505020304" pitchFamily="18" charset="0"/>
            </a:rPr>
            <a:t>Probability</a:t>
          </a:r>
          <a:r>
            <a:rPr lang="en-US" sz="2000" b="0" i="0">
              <a:latin typeface="Lucida Bright" panose="02040602050505020304" pitchFamily="18" charset="0"/>
            </a:rPr>
            <a:t> </a:t>
          </a:r>
          <a:r>
            <a:rPr lang="en-US" sz="2000" b="0" i="0" baseline="0">
              <a:latin typeface="Lucida Bright" panose="02040602050505020304" pitchFamily="18" charset="0"/>
            </a:rPr>
            <a:t>of the project meeting the 20 week deadline is  </a:t>
          </a:r>
          <a:r>
            <a:rPr lang="en-US" sz="2000" b="0" i="0" baseline="0">
              <a:solidFill>
                <a:srgbClr val="C00000"/>
              </a:solidFill>
              <a:latin typeface="Lucida Bright" panose="02040602050505020304" pitchFamily="18" charset="0"/>
            </a:rPr>
            <a:t>0.9656</a:t>
          </a:r>
          <a:endParaRPr lang="en-US" sz="2000" b="0" i="0">
            <a:solidFill>
              <a:srgbClr val="C00000"/>
            </a:solidFill>
            <a:latin typeface="Lucida Bright" panose="02040602050505020304" pitchFamily="18" charset="0"/>
          </a:endParaRPr>
        </a:p>
      </xdr:txBody>
    </xdr:sp>
    <xdr:clientData/>
  </xdr:twoCellAnchor>
  <xdr:twoCellAnchor>
    <xdr:from>
      <xdr:col>4</xdr:col>
      <xdr:colOff>454025</xdr:colOff>
      <xdr:row>92</xdr:row>
      <xdr:rowOff>161925</xdr:rowOff>
    </xdr:from>
    <xdr:to>
      <xdr:col>17</xdr:col>
      <xdr:colOff>0</xdr:colOff>
      <xdr:row>96</xdr:row>
      <xdr:rowOff>88900</xdr:rowOff>
    </xdr:to>
    <xdr:sp macro="" textlink="">
      <xdr:nvSpPr>
        <xdr:cNvPr id="62" name="TextBox 61">
          <a:extLst>
            <a:ext uri="{FF2B5EF4-FFF2-40B4-BE49-F238E27FC236}">
              <a16:creationId xmlns:a16="http://schemas.microsoft.com/office/drawing/2014/main" id="{00000000-0008-0000-2F00-00003E000000}"/>
            </a:ext>
          </a:extLst>
        </xdr:cNvPr>
        <xdr:cNvSpPr txBox="1"/>
      </xdr:nvSpPr>
      <xdr:spPr>
        <a:xfrm>
          <a:off x="3368675" y="20412075"/>
          <a:ext cx="10252075" cy="84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0" i="0">
              <a:latin typeface="Lucida Bright" panose="02040602050505020304" pitchFamily="18" charset="0"/>
            </a:rPr>
            <a:t>The </a:t>
          </a:r>
          <a:r>
            <a:rPr lang="en-US" sz="2400" b="0" i="0">
              <a:solidFill>
                <a:schemeClr val="accent2">
                  <a:lumMod val="50000"/>
                </a:schemeClr>
              </a:solidFill>
              <a:latin typeface="Lucida Bright" panose="02040602050505020304" pitchFamily="18" charset="0"/>
            </a:rPr>
            <a:t>Probability</a:t>
          </a:r>
          <a:r>
            <a:rPr lang="en-US" sz="2000" b="0" i="0">
              <a:latin typeface="Lucida Bright" panose="02040602050505020304" pitchFamily="18" charset="0"/>
            </a:rPr>
            <a:t> </a:t>
          </a:r>
          <a:r>
            <a:rPr lang="en-US" sz="2000" b="0" i="0" baseline="0">
              <a:latin typeface="Lucida Bright" panose="02040602050505020304" pitchFamily="18" charset="0"/>
            </a:rPr>
            <a:t>of the project not meeting the 20 week deadline is  </a:t>
          </a:r>
          <a:r>
            <a:rPr lang="en-US" sz="2000" b="0" i="0" baseline="0">
              <a:solidFill>
                <a:srgbClr val="C00000"/>
              </a:solidFill>
              <a:latin typeface="Lucida Bright" panose="02040602050505020304" pitchFamily="18" charset="0"/>
            </a:rPr>
            <a:t>0.0344</a:t>
          </a:r>
          <a:endParaRPr lang="en-US" sz="2000" b="0" i="0">
            <a:solidFill>
              <a:srgbClr val="C00000"/>
            </a:solidFill>
            <a:latin typeface="Lucida Bright" panose="02040602050505020304" pitchFamily="18" charset="0"/>
          </a:endParaRPr>
        </a:p>
      </xdr:txBody>
    </xdr:sp>
    <xdr:clientData/>
  </xdr:twoCellAnchor>
  <xdr:twoCellAnchor>
    <xdr:from>
      <xdr:col>13</xdr:col>
      <xdr:colOff>38100</xdr:colOff>
      <xdr:row>39</xdr:row>
      <xdr:rowOff>171450</xdr:rowOff>
    </xdr:from>
    <xdr:to>
      <xdr:col>16</xdr:col>
      <xdr:colOff>38100</xdr:colOff>
      <xdr:row>39</xdr:row>
      <xdr:rowOff>171450</xdr:rowOff>
    </xdr:to>
    <xdr:cxnSp macro="">
      <xdr:nvCxnSpPr>
        <xdr:cNvPr id="72" name="Straight Arrow Connector 71">
          <a:extLst>
            <a:ext uri="{FF2B5EF4-FFF2-40B4-BE49-F238E27FC236}">
              <a16:creationId xmlns:a16="http://schemas.microsoft.com/office/drawing/2014/main" id="{00000000-0008-0000-2F00-000048000000}"/>
            </a:ext>
          </a:extLst>
        </xdr:cNvPr>
        <xdr:cNvCxnSpPr/>
      </xdr:nvCxnSpPr>
      <xdr:spPr>
        <a:xfrm>
          <a:off x="16202025" y="28013025"/>
          <a:ext cx="18288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495300</xdr:colOff>
      <xdr:row>42</xdr:row>
      <xdr:rowOff>152400</xdr:rowOff>
    </xdr:from>
    <xdr:to>
      <xdr:col>15</xdr:col>
      <xdr:colOff>590550</xdr:colOff>
      <xdr:row>42</xdr:row>
      <xdr:rowOff>152400</xdr:rowOff>
    </xdr:to>
    <xdr:cxnSp macro="">
      <xdr:nvCxnSpPr>
        <xdr:cNvPr id="73" name="Straight Arrow Connector 72">
          <a:extLst>
            <a:ext uri="{FF2B5EF4-FFF2-40B4-BE49-F238E27FC236}">
              <a16:creationId xmlns:a16="http://schemas.microsoft.com/office/drawing/2014/main" id="{00000000-0008-0000-2F00-000049000000}"/>
            </a:ext>
          </a:extLst>
        </xdr:cNvPr>
        <xdr:cNvCxnSpPr/>
      </xdr:nvCxnSpPr>
      <xdr:spPr>
        <a:xfrm>
          <a:off x="16049625" y="29136975"/>
          <a:ext cx="19240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38100</xdr:colOff>
      <xdr:row>43</xdr:row>
      <xdr:rowOff>171450</xdr:rowOff>
    </xdr:from>
    <xdr:to>
      <xdr:col>15</xdr:col>
      <xdr:colOff>571500</xdr:colOff>
      <xdr:row>43</xdr:row>
      <xdr:rowOff>171450</xdr:rowOff>
    </xdr:to>
    <xdr:cxnSp macro="">
      <xdr:nvCxnSpPr>
        <xdr:cNvPr id="74" name="Straight Arrow Connector 73">
          <a:extLst>
            <a:ext uri="{FF2B5EF4-FFF2-40B4-BE49-F238E27FC236}">
              <a16:creationId xmlns:a16="http://schemas.microsoft.com/office/drawing/2014/main" id="{00000000-0008-0000-2F00-00004A000000}"/>
            </a:ext>
          </a:extLst>
        </xdr:cNvPr>
        <xdr:cNvCxnSpPr/>
      </xdr:nvCxnSpPr>
      <xdr:spPr>
        <a:xfrm>
          <a:off x="16202025" y="29517975"/>
          <a:ext cx="17526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xdr:colOff>
      <xdr:row>44</xdr:row>
      <xdr:rowOff>190500</xdr:rowOff>
    </xdr:from>
    <xdr:to>
      <xdr:col>15</xdr:col>
      <xdr:colOff>571500</xdr:colOff>
      <xdr:row>44</xdr:row>
      <xdr:rowOff>190500</xdr:rowOff>
    </xdr:to>
    <xdr:cxnSp macro="">
      <xdr:nvCxnSpPr>
        <xdr:cNvPr id="75" name="Straight Arrow Connector 74">
          <a:extLst>
            <a:ext uri="{FF2B5EF4-FFF2-40B4-BE49-F238E27FC236}">
              <a16:creationId xmlns:a16="http://schemas.microsoft.com/office/drawing/2014/main" id="{00000000-0008-0000-2F00-00004B000000}"/>
            </a:ext>
          </a:extLst>
        </xdr:cNvPr>
        <xdr:cNvCxnSpPr/>
      </xdr:nvCxnSpPr>
      <xdr:spPr>
        <a:xfrm>
          <a:off x="16221075" y="29956125"/>
          <a:ext cx="17335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571500</xdr:colOff>
      <xdr:row>12</xdr:row>
      <xdr:rowOff>152400</xdr:rowOff>
    </xdr:from>
    <xdr:to>
      <xdr:col>18</xdr:col>
      <xdr:colOff>990600</xdr:colOff>
      <xdr:row>26</xdr:row>
      <xdr:rowOff>152400</xdr:rowOff>
    </xdr:to>
    <xdr:sp macro="" textlink="">
      <xdr:nvSpPr>
        <xdr:cNvPr id="33" name="TextBox 32">
          <a:extLst>
            <a:ext uri="{FF2B5EF4-FFF2-40B4-BE49-F238E27FC236}">
              <a16:creationId xmlns:a16="http://schemas.microsoft.com/office/drawing/2014/main" id="{00000000-0008-0000-2F00-000021000000}"/>
            </a:ext>
          </a:extLst>
        </xdr:cNvPr>
        <xdr:cNvSpPr txBox="1"/>
      </xdr:nvSpPr>
      <xdr:spPr>
        <a:xfrm>
          <a:off x="3486150" y="2438400"/>
          <a:ext cx="12706350" cy="26670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aseline="0">
              <a:solidFill>
                <a:schemeClr val="tx1"/>
              </a:solidFill>
              <a:latin typeface="Lucida Bright" panose="02040602050505020304" pitchFamily="18" charset="0"/>
            </a:rPr>
            <a:t>For this project the expectation of completion is 20 weeks. Also, the project management team was able to calculate that the latest finish time is 17 weeks. This timeframe was computed using the forward-pass method. </a:t>
          </a:r>
        </a:p>
        <a:p>
          <a:endParaRPr lang="en-US" sz="2400" baseline="0">
            <a:solidFill>
              <a:schemeClr val="tx1"/>
            </a:solidFill>
            <a:latin typeface="Lucida Bright" panose="02040602050505020304" pitchFamily="18" charset="0"/>
          </a:endParaRPr>
        </a:p>
        <a:p>
          <a:r>
            <a:rPr lang="en-US" sz="2400" baseline="0">
              <a:solidFill>
                <a:schemeClr val="tx1"/>
              </a:solidFill>
              <a:latin typeface="Lucida Bright" panose="02040602050505020304" pitchFamily="18" charset="0"/>
            </a:rPr>
            <a:t>What is the probability that this project will not meet the 20 weeks deadline?</a:t>
          </a:r>
        </a:p>
      </xdr:txBody>
    </xdr:sp>
    <xdr:clientData/>
  </xdr:twoCellAnchor>
  <xdr:twoCellAnchor>
    <xdr:from>
      <xdr:col>21</xdr:col>
      <xdr:colOff>304800</xdr:colOff>
      <xdr:row>34</xdr:row>
      <xdr:rowOff>1276350</xdr:rowOff>
    </xdr:from>
    <xdr:to>
      <xdr:col>23</xdr:col>
      <xdr:colOff>704850</xdr:colOff>
      <xdr:row>36</xdr:row>
      <xdr:rowOff>400050</xdr:rowOff>
    </xdr:to>
    <xdr:sp macro="" textlink="">
      <xdr:nvSpPr>
        <xdr:cNvPr id="3" name="TextBox 2">
          <a:extLst>
            <a:ext uri="{FF2B5EF4-FFF2-40B4-BE49-F238E27FC236}">
              <a16:creationId xmlns:a16="http://schemas.microsoft.com/office/drawing/2014/main" id="{00000000-0008-0000-2F00-000003000000}"/>
            </a:ext>
          </a:extLst>
        </xdr:cNvPr>
        <xdr:cNvSpPr txBox="1"/>
      </xdr:nvSpPr>
      <xdr:spPr>
        <a:xfrm>
          <a:off x="19411950" y="7886700"/>
          <a:ext cx="274320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((b-a)/6)^2</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10</xdr:col>
      <xdr:colOff>321469</xdr:colOff>
      <xdr:row>11</xdr:row>
      <xdr:rowOff>23812</xdr:rowOff>
    </xdr:from>
    <xdr:to>
      <xdr:col>23</xdr:col>
      <xdr:colOff>565309</xdr:colOff>
      <xdr:row>19</xdr:row>
      <xdr:rowOff>95249</xdr:rowOff>
    </xdr:to>
    <xdr:sp macro="" textlink="">
      <xdr:nvSpPr>
        <xdr:cNvPr id="2" name="TextBox 1">
          <a:extLst>
            <a:ext uri="{FF2B5EF4-FFF2-40B4-BE49-F238E27FC236}">
              <a16:creationId xmlns:a16="http://schemas.microsoft.com/office/drawing/2014/main" id="{00000000-0008-0000-3000-000002000000}"/>
            </a:ext>
          </a:extLst>
        </xdr:cNvPr>
        <xdr:cNvSpPr txBox="1"/>
      </xdr:nvSpPr>
      <xdr:spPr>
        <a:xfrm>
          <a:off x="6353969" y="2119312"/>
          <a:ext cx="9895840" cy="1595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latin typeface="Lucida Bright" panose="02040602050505020304" pitchFamily="18" charset="0"/>
            </a:rPr>
            <a:t>Given the following vector of state probabilities and the accompanying matrix of transition</a:t>
          </a:r>
          <a:r>
            <a:rPr lang="en-US" sz="2000" baseline="0">
              <a:latin typeface="Lucida Bright" panose="02040602050505020304" pitchFamily="18" charset="0"/>
            </a:rPr>
            <a:t> probabilities, find the next period's state probabilities (i.e. market share). </a:t>
          </a:r>
        </a:p>
        <a:p>
          <a:r>
            <a:rPr lang="en-US" sz="2000" baseline="0">
              <a:latin typeface="Lucida Bright" panose="02040602050505020304" pitchFamily="18" charset="0"/>
            </a:rPr>
            <a:t>Use the Markov Chains method.</a:t>
          </a:r>
          <a:endParaRPr lang="en-US" sz="2000">
            <a:latin typeface="Lucida Bright" panose="02040602050505020304" pitchFamily="18" charset="0"/>
          </a:endParaRPr>
        </a:p>
      </xdr:txBody>
    </xdr:sp>
    <xdr:clientData/>
  </xdr:twoCellAnchor>
  <xdr:twoCellAnchor>
    <xdr:from>
      <xdr:col>1</xdr:col>
      <xdr:colOff>99219</xdr:colOff>
      <xdr:row>1</xdr:row>
      <xdr:rowOff>128134</xdr:rowOff>
    </xdr:from>
    <xdr:to>
      <xdr:col>3</xdr:col>
      <xdr:colOff>333375</xdr:colOff>
      <xdr:row>8</xdr:row>
      <xdr:rowOff>31750</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00000000-0008-0000-3000-000003000000}"/>
            </a:ext>
          </a:extLst>
        </xdr:cNvPr>
        <xdr:cNvSpPr/>
      </xdr:nvSpPr>
      <xdr:spPr>
        <a:xfrm>
          <a:off x="708819" y="318634"/>
          <a:ext cx="1453356" cy="1237116"/>
        </a:xfrm>
        <a:prstGeom prst="leftArrow">
          <a:avLst/>
        </a:prstGeom>
        <a:solidFill>
          <a:schemeClr val="accent3">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14</xdr:col>
      <xdr:colOff>53066</xdr:colOff>
      <xdr:row>40</xdr:row>
      <xdr:rowOff>126817</xdr:rowOff>
    </xdr:from>
    <xdr:to>
      <xdr:col>14</xdr:col>
      <xdr:colOff>571951</xdr:colOff>
      <xdr:row>44</xdr:row>
      <xdr:rowOff>111125</xdr:rowOff>
    </xdr:to>
    <xdr:sp macro="" textlink="">
      <xdr:nvSpPr>
        <xdr:cNvPr id="4" name="Right Brace 3">
          <a:extLst>
            <a:ext uri="{FF2B5EF4-FFF2-40B4-BE49-F238E27FC236}">
              <a16:creationId xmlns:a16="http://schemas.microsoft.com/office/drawing/2014/main" id="{00000000-0008-0000-3000-000004000000}"/>
            </a:ext>
          </a:extLst>
        </xdr:cNvPr>
        <xdr:cNvSpPr/>
      </xdr:nvSpPr>
      <xdr:spPr>
        <a:xfrm rot="10800000" flipV="1">
          <a:off x="8498566" y="8365942"/>
          <a:ext cx="518885" cy="12701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3</xdr:col>
      <xdr:colOff>261937</xdr:colOff>
      <xdr:row>33</xdr:row>
      <xdr:rowOff>137795</xdr:rowOff>
    </xdr:from>
    <xdr:to>
      <xdr:col>27</xdr:col>
      <xdr:colOff>274320</xdr:colOff>
      <xdr:row>33</xdr:row>
      <xdr:rowOff>158749</xdr:rowOff>
    </xdr:to>
    <xdr:cxnSp macro="">
      <xdr:nvCxnSpPr>
        <xdr:cNvPr id="5" name="Straight Connector 4">
          <a:extLst>
            <a:ext uri="{FF2B5EF4-FFF2-40B4-BE49-F238E27FC236}">
              <a16:creationId xmlns:a16="http://schemas.microsoft.com/office/drawing/2014/main" id="{00000000-0008-0000-3000-000005000000}"/>
            </a:ext>
          </a:extLst>
        </xdr:cNvPr>
        <xdr:cNvCxnSpPr/>
      </xdr:nvCxnSpPr>
      <xdr:spPr>
        <a:xfrm flipV="1">
          <a:off x="2071687" y="7408545"/>
          <a:ext cx="17395508" cy="2095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23</xdr:col>
      <xdr:colOff>151944</xdr:colOff>
      <xdr:row>40</xdr:row>
      <xdr:rowOff>187688</xdr:rowOff>
    </xdr:from>
    <xdr:to>
      <xdr:col>24</xdr:col>
      <xdr:colOff>55061</xdr:colOff>
      <xdr:row>44</xdr:row>
      <xdr:rowOff>84547</xdr:rowOff>
    </xdr:to>
    <xdr:sp macro="" textlink="">
      <xdr:nvSpPr>
        <xdr:cNvPr id="6" name="Right Brace 5">
          <a:extLst>
            <a:ext uri="{FF2B5EF4-FFF2-40B4-BE49-F238E27FC236}">
              <a16:creationId xmlns:a16="http://schemas.microsoft.com/office/drawing/2014/main" id="{00000000-0008-0000-3000-000006000000}"/>
            </a:ext>
          </a:extLst>
        </xdr:cNvPr>
        <xdr:cNvSpPr/>
      </xdr:nvSpPr>
      <xdr:spPr>
        <a:xfrm flipV="1">
          <a:off x="16693694" y="8283938"/>
          <a:ext cx="506367" cy="1087484"/>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rtlCol="0" anchor="ctr"/>
        <a:lstStyle/>
        <a:p>
          <a:pPr algn="ctr"/>
          <a:endParaRPr lang="en-US" sz="1100"/>
        </a:p>
      </xdr:txBody>
    </xdr:sp>
    <xdr:clientData/>
  </xdr:twoCellAnchor>
  <xdr:twoCellAnchor>
    <xdr:from>
      <xdr:col>8</xdr:col>
      <xdr:colOff>178594</xdr:colOff>
      <xdr:row>22</xdr:row>
      <xdr:rowOff>158750</xdr:rowOff>
    </xdr:from>
    <xdr:to>
      <xdr:col>12</xdr:col>
      <xdr:colOff>302760</xdr:colOff>
      <xdr:row>25</xdr:row>
      <xdr:rowOff>325436</xdr:rowOff>
    </xdr:to>
    <xdr:sp macro="" textlink="">
      <xdr:nvSpPr>
        <xdr:cNvPr id="7" name="Rounded Rectangular Callout 14">
          <a:extLst>
            <a:ext uri="{FF2B5EF4-FFF2-40B4-BE49-F238E27FC236}">
              <a16:creationId xmlns:a16="http://schemas.microsoft.com/office/drawing/2014/main" id="{00000000-0008-0000-3000-000007000000}"/>
            </a:ext>
          </a:extLst>
        </xdr:cNvPr>
        <xdr:cNvSpPr/>
      </xdr:nvSpPr>
      <xdr:spPr>
        <a:xfrm>
          <a:off x="5004594" y="4349750"/>
          <a:ext cx="2537166" cy="1087436"/>
        </a:xfrm>
        <a:prstGeom prst="wedgeRoundRectCallout">
          <a:avLst>
            <a:gd name="adj1" fmla="val 101826"/>
            <a:gd name="adj2" fmla="val 9643"/>
            <a:gd name="adj3" fmla="val 16667"/>
          </a:avLst>
        </a:prstGeom>
        <a:solidFill>
          <a:schemeClr val="bg1">
            <a:alpha val="1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aseline="0">
              <a:solidFill>
                <a:schemeClr val="tx1"/>
              </a:solidFill>
            </a:rPr>
            <a:t>Original Market Shares at the beginning of the period 1</a:t>
          </a:r>
        </a:p>
      </xdr:txBody>
    </xdr:sp>
    <xdr:clientData/>
  </xdr:twoCellAnchor>
  <xdr:twoCellAnchor>
    <xdr:from>
      <xdr:col>8</xdr:col>
      <xdr:colOff>571500</xdr:colOff>
      <xdr:row>39</xdr:row>
      <xdr:rowOff>49213</xdr:rowOff>
    </xdr:from>
    <xdr:to>
      <xdr:col>12</xdr:col>
      <xdr:colOff>312284</xdr:colOff>
      <xdr:row>43</xdr:row>
      <xdr:rowOff>155621</xdr:rowOff>
    </xdr:to>
    <xdr:sp macro="" textlink="">
      <xdr:nvSpPr>
        <xdr:cNvPr id="8" name="Rounded Rectangular Callout 14">
          <a:extLst>
            <a:ext uri="{FF2B5EF4-FFF2-40B4-BE49-F238E27FC236}">
              <a16:creationId xmlns:a16="http://schemas.microsoft.com/office/drawing/2014/main" id="{00000000-0008-0000-3000-000008000000}"/>
            </a:ext>
          </a:extLst>
        </xdr:cNvPr>
        <xdr:cNvSpPr/>
      </xdr:nvSpPr>
      <xdr:spPr>
        <a:xfrm>
          <a:off x="5397500" y="8097838"/>
          <a:ext cx="2153784" cy="1217658"/>
        </a:xfrm>
        <a:prstGeom prst="wedgeRoundRectCallout">
          <a:avLst>
            <a:gd name="adj1" fmla="val 105712"/>
            <a:gd name="adj2" fmla="val 42183"/>
            <a:gd name="adj3" fmla="val 16667"/>
          </a:avLst>
        </a:prstGeom>
        <a:solidFill>
          <a:schemeClr val="bg1">
            <a:alpha val="1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aseline="0">
              <a:solidFill>
                <a:schemeClr val="tx1"/>
              </a:solidFill>
            </a:rPr>
            <a:t> Predicted Market Shares</a:t>
          </a:r>
        </a:p>
        <a:p>
          <a:pPr algn="ctr"/>
          <a:r>
            <a:rPr lang="en-US" sz="1800" baseline="0">
              <a:solidFill>
                <a:schemeClr val="tx1"/>
              </a:solidFill>
            </a:rPr>
            <a:t>From the Period 1</a:t>
          </a:r>
        </a:p>
      </xdr:txBody>
    </xdr:sp>
    <xdr:clientData/>
  </xdr:twoCellAnchor>
  <xdr:twoCellAnchor>
    <xdr:from>
      <xdr:col>13</xdr:col>
      <xdr:colOff>63500</xdr:colOff>
      <xdr:row>25</xdr:row>
      <xdr:rowOff>349250</xdr:rowOff>
    </xdr:from>
    <xdr:to>
      <xdr:col>26</xdr:col>
      <xdr:colOff>301626</xdr:colOff>
      <xdr:row>40</xdr:row>
      <xdr:rowOff>31750</xdr:rowOff>
    </xdr:to>
    <xdr:cxnSp macro="">
      <xdr:nvCxnSpPr>
        <xdr:cNvPr id="9" name="Straight Arrow Connector 8">
          <a:extLst>
            <a:ext uri="{FF2B5EF4-FFF2-40B4-BE49-F238E27FC236}">
              <a16:creationId xmlns:a16="http://schemas.microsoft.com/office/drawing/2014/main" id="{00000000-0008-0000-3000-000009000000}"/>
            </a:ext>
          </a:extLst>
        </xdr:cNvPr>
        <xdr:cNvCxnSpPr/>
      </xdr:nvCxnSpPr>
      <xdr:spPr>
        <a:xfrm flipH="1">
          <a:off x="7905750" y="5461000"/>
          <a:ext cx="10747376" cy="2667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296406</xdr:colOff>
      <xdr:row>22</xdr:row>
      <xdr:rowOff>50369</xdr:rowOff>
    </xdr:from>
    <xdr:to>
      <xdr:col>24</xdr:col>
      <xdr:colOff>79375</xdr:colOff>
      <xdr:row>26</xdr:row>
      <xdr:rowOff>349250</xdr:rowOff>
    </xdr:to>
    <xdr:sp macro="" textlink="">
      <xdr:nvSpPr>
        <xdr:cNvPr id="10" name="Right Brace 9">
          <a:extLst>
            <a:ext uri="{FF2B5EF4-FFF2-40B4-BE49-F238E27FC236}">
              <a16:creationId xmlns:a16="http://schemas.microsoft.com/office/drawing/2014/main" id="{00000000-0008-0000-3000-00000A000000}"/>
            </a:ext>
          </a:extLst>
        </xdr:cNvPr>
        <xdr:cNvSpPr/>
      </xdr:nvSpPr>
      <xdr:spPr>
        <a:xfrm flipV="1">
          <a:off x="17076281" y="4241369"/>
          <a:ext cx="386219" cy="1584756"/>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rtlCol="0" anchor="ctr"/>
        <a:lstStyle/>
        <a:p>
          <a:pPr algn="ctr"/>
          <a:endParaRPr lang="en-US" sz="1100"/>
        </a:p>
      </xdr:txBody>
    </xdr:sp>
    <xdr:clientData/>
  </xdr:twoCellAnchor>
  <xdr:twoCellAnchor>
    <xdr:from>
      <xdr:col>25</xdr:col>
      <xdr:colOff>404813</xdr:colOff>
      <xdr:row>21</xdr:row>
      <xdr:rowOff>119063</xdr:rowOff>
    </xdr:from>
    <xdr:to>
      <xdr:col>29</xdr:col>
      <xdr:colOff>178594</xdr:colOff>
      <xdr:row>27</xdr:row>
      <xdr:rowOff>63499</xdr:rowOff>
    </xdr:to>
    <xdr:sp macro="" textlink="">
      <xdr:nvSpPr>
        <xdr:cNvPr id="11" name="Rounded Rectangular Callout 14">
          <a:extLst>
            <a:ext uri="{FF2B5EF4-FFF2-40B4-BE49-F238E27FC236}">
              <a16:creationId xmlns:a16="http://schemas.microsoft.com/office/drawing/2014/main" id="{00000000-0008-0000-3000-00000B000000}"/>
            </a:ext>
          </a:extLst>
        </xdr:cNvPr>
        <xdr:cNvSpPr/>
      </xdr:nvSpPr>
      <xdr:spPr>
        <a:xfrm>
          <a:off x="18391188" y="4119563"/>
          <a:ext cx="2186781" cy="1785936"/>
        </a:xfrm>
        <a:prstGeom prst="wedgeRoundRectCallout">
          <a:avLst>
            <a:gd name="adj1" fmla="val -96740"/>
            <a:gd name="adj2" fmla="val 8973"/>
            <a:gd name="adj3" fmla="val 16667"/>
          </a:avLst>
        </a:prstGeom>
        <a:solidFill>
          <a:schemeClr val="bg1">
            <a:alpha val="1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aseline="0">
              <a:solidFill>
                <a:schemeClr val="tx1"/>
              </a:solidFill>
            </a:rPr>
            <a:t>Predicted Market Shares</a:t>
          </a:r>
        </a:p>
        <a:p>
          <a:pPr algn="ctr"/>
          <a:r>
            <a:rPr lang="en-US" sz="1800" baseline="0">
              <a:solidFill>
                <a:schemeClr val="tx1"/>
              </a:solidFill>
            </a:rPr>
            <a:t>for the end of the Period 1</a:t>
          </a:r>
        </a:p>
      </xdr:txBody>
    </xdr:sp>
    <xdr:clientData/>
  </xdr:twoCellAnchor>
  <xdr:twoCellAnchor>
    <xdr:from>
      <xdr:col>25</xdr:col>
      <xdr:colOff>180182</xdr:colOff>
      <xdr:row>41</xdr:row>
      <xdr:rowOff>9525</xdr:rowOff>
    </xdr:from>
    <xdr:to>
      <xdr:col>28</xdr:col>
      <xdr:colOff>557213</xdr:colOff>
      <xdr:row>45</xdr:row>
      <xdr:rowOff>9524</xdr:rowOff>
    </xdr:to>
    <xdr:sp macro="" textlink="">
      <xdr:nvSpPr>
        <xdr:cNvPr id="12" name="Rounded Rectangular Callout 14">
          <a:extLst>
            <a:ext uri="{FF2B5EF4-FFF2-40B4-BE49-F238E27FC236}">
              <a16:creationId xmlns:a16="http://schemas.microsoft.com/office/drawing/2014/main" id="{00000000-0008-0000-3000-00000C000000}"/>
            </a:ext>
          </a:extLst>
        </xdr:cNvPr>
        <xdr:cNvSpPr/>
      </xdr:nvSpPr>
      <xdr:spPr>
        <a:xfrm>
          <a:off x="17928432" y="8296275"/>
          <a:ext cx="2186781" cy="1190624"/>
        </a:xfrm>
        <a:prstGeom prst="wedgeRoundRectCallout">
          <a:avLst>
            <a:gd name="adj1" fmla="val -72058"/>
            <a:gd name="adj2" fmla="val -16547"/>
            <a:gd name="adj3" fmla="val 16667"/>
          </a:avLst>
        </a:prstGeom>
        <a:solidFill>
          <a:schemeClr val="bg1">
            <a:alpha val="1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aseline="0">
              <a:solidFill>
                <a:schemeClr val="tx1"/>
              </a:solidFill>
            </a:rPr>
            <a:t>Predicted Market Shares</a:t>
          </a:r>
        </a:p>
        <a:p>
          <a:pPr algn="ctr"/>
          <a:r>
            <a:rPr lang="en-US" sz="1800" baseline="0">
              <a:solidFill>
                <a:schemeClr val="tx1"/>
              </a:solidFill>
            </a:rPr>
            <a:t>for the end of the Period 2</a:t>
          </a:r>
        </a:p>
      </xdr:txBody>
    </xdr:sp>
    <xdr:clientData/>
  </xdr:twoCellAnchor>
  <xdr:twoCellAnchor>
    <xdr:from>
      <xdr:col>3</xdr:col>
      <xdr:colOff>595312</xdr:colOff>
      <xdr:row>16</xdr:row>
      <xdr:rowOff>95251</xdr:rowOff>
    </xdr:from>
    <xdr:to>
      <xdr:col>6</xdr:col>
      <xdr:colOff>547688</xdr:colOff>
      <xdr:row>20</xdr:row>
      <xdr:rowOff>71438</xdr:rowOff>
    </xdr:to>
    <xdr:sp macro="" textlink="">
      <xdr:nvSpPr>
        <xdr:cNvPr id="13" name="TextBox 12">
          <a:extLst>
            <a:ext uri="{FF2B5EF4-FFF2-40B4-BE49-F238E27FC236}">
              <a16:creationId xmlns:a16="http://schemas.microsoft.com/office/drawing/2014/main" id="{00000000-0008-0000-3000-00000D000000}"/>
            </a:ext>
          </a:extLst>
        </xdr:cNvPr>
        <xdr:cNvSpPr txBox="1"/>
      </xdr:nvSpPr>
      <xdr:spPr>
        <a:xfrm>
          <a:off x="2424112" y="3143251"/>
          <a:ext cx="1781176" cy="738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a:latin typeface="Lucida Bright" panose="02040602050505020304" pitchFamily="18" charset="0"/>
            </a:rPr>
            <a:t>Period 1</a:t>
          </a:r>
        </a:p>
      </xdr:txBody>
    </xdr:sp>
    <xdr:clientData/>
  </xdr:twoCellAnchor>
  <xdr:twoCellAnchor>
    <xdr:from>
      <xdr:col>3</xdr:col>
      <xdr:colOff>592930</xdr:colOff>
      <xdr:row>36</xdr:row>
      <xdr:rowOff>188119</xdr:rowOff>
    </xdr:from>
    <xdr:to>
      <xdr:col>6</xdr:col>
      <xdr:colOff>545305</xdr:colOff>
      <xdr:row>40</xdr:row>
      <xdr:rowOff>164306</xdr:rowOff>
    </xdr:to>
    <xdr:sp macro="" textlink="">
      <xdr:nvSpPr>
        <xdr:cNvPr id="14" name="TextBox 13">
          <a:extLst>
            <a:ext uri="{FF2B5EF4-FFF2-40B4-BE49-F238E27FC236}">
              <a16:creationId xmlns:a16="http://schemas.microsoft.com/office/drawing/2014/main" id="{00000000-0008-0000-3000-00000E000000}"/>
            </a:ext>
          </a:extLst>
        </xdr:cNvPr>
        <xdr:cNvSpPr txBox="1"/>
      </xdr:nvSpPr>
      <xdr:spPr>
        <a:xfrm>
          <a:off x="2421730" y="7741444"/>
          <a:ext cx="1781175" cy="738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a:latin typeface="Lucida Bright" panose="02040602050505020304" pitchFamily="18" charset="0"/>
            </a:rPr>
            <a:t>Period 2</a:t>
          </a:r>
        </a:p>
      </xdr:txBody>
    </xdr:sp>
    <xdr:clientData/>
  </xdr:twoCellAnchor>
  <xdr:twoCellAnchor>
    <xdr:from>
      <xdr:col>7</xdr:col>
      <xdr:colOff>47625</xdr:colOff>
      <xdr:row>1</xdr:row>
      <xdr:rowOff>142875</xdr:rowOff>
    </xdr:from>
    <xdr:to>
      <xdr:col>18</xdr:col>
      <xdr:colOff>190500</xdr:colOff>
      <xdr:row>7</xdr:row>
      <xdr:rowOff>63500</xdr:rowOff>
    </xdr:to>
    <xdr:sp macro="" textlink="">
      <xdr:nvSpPr>
        <xdr:cNvPr id="15" name="Rounded Rectangle 1">
          <a:extLst>
            <a:ext uri="{FF2B5EF4-FFF2-40B4-BE49-F238E27FC236}">
              <a16:creationId xmlns:a16="http://schemas.microsoft.com/office/drawing/2014/main" id="{00000000-0008-0000-3000-00000F000000}"/>
            </a:ext>
          </a:extLst>
        </xdr:cNvPr>
        <xdr:cNvSpPr/>
      </xdr:nvSpPr>
      <xdr:spPr>
        <a:xfrm>
          <a:off x="4314825" y="333375"/>
          <a:ext cx="6924675" cy="106362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rgbClr val="FF0000"/>
              </a:solidFill>
              <a:latin typeface="Lucida Bright" panose="02040602050505020304" pitchFamily="18" charset="0"/>
            </a:rPr>
            <a:t>Check</a:t>
          </a:r>
          <a:r>
            <a:rPr lang="en-US" sz="3200" b="0">
              <a:solidFill>
                <a:schemeClr val="accent4">
                  <a:lumMod val="50000"/>
                </a:schemeClr>
              </a:solidFill>
              <a:latin typeface="Lucida Bright" panose="02040602050505020304" pitchFamily="18" charset="0"/>
            </a:rPr>
            <a:t> Markov Problem</a:t>
          </a:r>
          <a:r>
            <a:rPr lang="en-US" sz="3200" b="1">
              <a:solidFill>
                <a:schemeClr val="accent4">
                  <a:lumMod val="50000"/>
                </a:schemeClr>
              </a:solidFill>
              <a:latin typeface="Lucida Bright" panose="02040602050505020304" pitchFamily="18" charset="0"/>
            </a:rPr>
            <a:t> </a:t>
          </a:r>
          <a:r>
            <a:rPr lang="en-US" sz="3200" b="1">
              <a:solidFill>
                <a:srgbClr val="FF0000"/>
              </a:solidFill>
              <a:latin typeface="Lucida Bright" panose="02040602050505020304" pitchFamily="18" charset="0"/>
            </a:rPr>
            <a:t>1</a:t>
          </a:r>
          <a:r>
            <a:rPr lang="en-US" sz="3200" b="1">
              <a:solidFill>
                <a:schemeClr val="accent2">
                  <a:lumMod val="50000"/>
                </a:schemeClr>
              </a:solidFill>
              <a:latin typeface="Lucida Bright" panose="02040602050505020304" pitchFamily="18" charset="0"/>
            </a:rPr>
            <a:t> </a:t>
          </a:r>
          <a:r>
            <a:rPr lang="en-US" sz="3200" b="1">
              <a:solidFill>
                <a:schemeClr val="accent4">
                  <a:lumMod val="50000"/>
                </a:schemeClr>
              </a:solidFill>
              <a:latin typeface="Lucida Bright" panose="02040602050505020304" pitchFamily="18" charset="0"/>
            </a:rPr>
            <a:t> </a:t>
          </a:r>
        </a:p>
      </xdr:txBody>
    </xdr:sp>
    <xdr:clientData/>
  </xdr:twoCellAnchor>
  <xdr:twoCellAnchor>
    <xdr:from>
      <xdr:col>20</xdr:col>
      <xdr:colOff>1047750</xdr:colOff>
      <xdr:row>27</xdr:row>
      <xdr:rowOff>63500</xdr:rowOff>
    </xdr:from>
    <xdr:to>
      <xdr:col>23</xdr:col>
      <xdr:colOff>381000</xdr:colOff>
      <xdr:row>27</xdr:row>
      <xdr:rowOff>63500</xdr:rowOff>
    </xdr:to>
    <xdr:cxnSp macro="">
      <xdr:nvCxnSpPr>
        <xdr:cNvPr id="19" name="Straight Connector 18">
          <a:extLst>
            <a:ext uri="{FF2B5EF4-FFF2-40B4-BE49-F238E27FC236}">
              <a16:creationId xmlns:a16="http://schemas.microsoft.com/office/drawing/2014/main" id="{00000000-0008-0000-3000-000013000000}"/>
            </a:ext>
          </a:extLst>
        </xdr:cNvPr>
        <xdr:cNvCxnSpPr/>
      </xdr:nvCxnSpPr>
      <xdr:spPr>
        <a:xfrm>
          <a:off x="14747875" y="5905500"/>
          <a:ext cx="2413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63500</xdr:colOff>
      <xdr:row>45</xdr:row>
      <xdr:rowOff>47625</xdr:rowOff>
    </xdr:from>
    <xdr:to>
      <xdr:col>23</xdr:col>
      <xdr:colOff>508000</xdr:colOff>
      <xdr:row>45</xdr:row>
      <xdr:rowOff>47625</xdr:rowOff>
    </xdr:to>
    <xdr:cxnSp macro="">
      <xdr:nvCxnSpPr>
        <xdr:cNvPr id="21" name="Straight Connector 20">
          <a:extLst>
            <a:ext uri="{FF2B5EF4-FFF2-40B4-BE49-F238E27FC236}">
              <a16:creationId xmlns:a16="http://schemas.microsoft.com/office/drawing/2014/main" id="{00000000-0008-0000-3000-000015000000}"/>
            </a:ext>
          </a:extLst>
        </xdr:cNvPr>
        <xdr:cNvCxnSpPr/>
      </xdr:nvCxnSpPr>
      <xdr:spPr>
        <a:xfrm>
          <a:off x="14636750" y="9667875"/>
          <a:ext cx="2413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3.xml><?xml version="1.0" encoding="utf-8"?>
<xdr:wsDr xmlns:xdr="http://schemas.openxmlformats.org/drawingml/2006/spreadsheetDrawing" xmlns:a="http://schemas.openxmlformats.org/drawingml/2006/main">
  <xdr:twoCellAnchor>
    <xdr:from>
      <xdr:col>10</xdr:col>
      <xdr:colOff>321469</xdr:colOff>
      <xdr:row>11</xdr:row>
      <xdr:rowOff>23813</xdr:rowOff>
    </xdr:from>
    <xdr:to>
      <xdr:col>23</xdr:col>
      <xdr:colOff>565309</xdr:colOff>
      <xdr:row>17</xdr:row>
      <xdr:rowOff>180023</xdr:rowOff>
    </xdr:to>
    <xdr:sp macro="" textlink="">
      <xdr:nvSpPr>
        <xdr:cNvPr id="17" name="TextBox 16">
          <a:extLst>
            <a:ext uri="{FF2B5EF4-FFF2-40B4-BE49-F238E27FC236}">
              <a16:creationId xmlns:a16="http://schemas.microsoft.com/office/drawing/2014/main" id="{00000000-0008-0000-3100-000011000000}"/>
            </a:ext>
          </a:extLst>
        </xdr:cNvPr>
        <xdr:cNvSpPr txBox="1"/>
      </xdr:nvSpPr>
      <xdr:spPr>
        <a:xfrm>
          <a:off x="5198269" y="2119313"/>
          <a:ext cx="8368665" cy="1299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latin typeface="Lucida Bright" panose="02040602050505020304" pitchFamily="18" charset="0"/>
            </a:rPr>
            <a:t>Given the following vector of state probabilities and the accompanying matrix of transition</a:t>
          </a:r>
          <a:r>
            <a:rPr lang="en-US" sz="2000" baseline="0">
              <a:latin typeface="Lucida Bright" panose="02040602050505020304" pitchFamily="18" charset="0"/>
            </a:rPr>
            <a:t> probabilities, find the next period's state probabilities (i.e. market share). </a:t>
          </a:r>
        </a:p>
        <a:p>
          <a:r>
            <a:rPr lang="en-US" sz="2000" baseline="0">
              <a:latin typeface="Lucida Bright" panose="02040602050505020304" pitchFamily="18" charset="0"/>
            </a:rPr>
            <a:t>Use the Markov Chains method.</a:t>
          </a:r>
          <a:endParaRPr lang="en-US" sz="2000">
            <a:latin typeface="Lucida Bright" panose="02040602050505020304" pitchFamily="18" charset="0"/>
          </a:endParaRPr>
        </a:p>
      </xdr:txBody>
    </xdr:sp>
    <xdr:clientData/>
  </xdr:twoCellAnchor>
  <xdr:twoCellAnchor>
    <xdr:from>
      <xdr:col>1</xdr:col>
      <xdr:colOff>99219</xdr:colOff>
      <xdr:row>1</xdr:row>
      <xdr:rowOff>128134</xdr:rowOff>
    </xdr:from>
    <xdr:to>
      <xdr:col>3</xdr:col>
      <xdr:colOff>333375</xdr:colOff>
      <xdr:row>8</xdr:row>
      <xdr:rowOff>31750</xdr:rowOff>
    </xdr:to>
    <xdr:sp macro="" textlink="">
      <xdr:nvSpPr>
        <xdr:cNvPr id="18" name="Left Arrow 3">
          <a:hlinkClick xmlns:r="http://schemas.openxmlformats.org/officeDocument/2006/relationships" r:id="rId1"/>
          <a:extLst>
            <a:ext uri="{FF2B5EF4-FFF2-40B4-BE49-F238E27FC236}">
              <a16:creationId xmlns:a16="http://schemas.microsoft.com/office/drawing/2014/main" id="{00000000-0008-0000-3100-000012000000}"/>
            </a:ext>
          </a:extLst>
        </xdr:cNvPr>
        <xdr:cNvSpPr/>
      </xdr:nvSpPr>
      <xdr:spPr>
        <a:xfrm>
          <a:off x="702469" y="318634"/>
          <a:ext cx="1440656" cy="1237116"/>
        </a:xfrm>
        <a:prstGeom prst="leftArrow">
          <a:avLst/>
        </a:prstGeom>
        <a:solidFill>
          <a:schemeClr val="accent3">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589642</xdr:colOff>
      <xdr:row>40</xdr:row>
      <xdr:rowOff>139517</xdr:rowOff>
    </xdr:from>
    <xdr:to>
      <xdr:col>14</xdr:col>
      <xdr:colOff>505277</xdr:colOff>
      <xdr:row>42</xdr:row>
      <xdr:rowOff>191225</xdr:rowOff>
    </xdr:to>
    <xdr:sp macro="" textlink="">
      <xdr:nvSpPr>
        <xdr:cNvPr id="19" name="Right Brace 18">
          <a:extLst>
            <a:ext uri="{FF2B5EF4-FFF2-40B4-BE49-F238E27FC236}">
              <a16:creationId xmlns:a16="http://schemas.microsoft.com/office/drawing/2014/main" id="{00000000-0008-0000-3100-000013000000}"/>
            </a:ext>
          </a:extLst>
        </xdr:cNvPr>
        <xdr:cNvSpPr/>
      </xdr:nvSpPr>
      <xdr:spPr>
        <a:xfrm rot="10800000" flipV="1">
          <a:off x="8679542" y="7975417"/>
          <a:ext cx="537935" cy="71210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US" sz="1100"/>
        </a:p>
      </xdr:txBody>
    </xdr:sp>
    <xdr:clientData/>
  </xdr:twoCellAnchor>
  <xdr:twoCellAnchor>
    <xdr:from>
      <xdr:col>3</xdr:col>
      <xdr:colOff>388937</xdr:colOff>
      <xdr:row>31</xdr:row>
      <xdr:rowOff>7620</xdr:rowOff>
    </xdr:from>
    <xdr:to>
      <xdr:col>27</xdr:col>
      <xdr:colOff>401320</xdr:colOff>
      <xdr:row>31</xdr:row>
      <xdr:rowOff>28574</xdr:rowOff>
    </xdr:to>
    <xdr:cxnSp macro="">
      <xdr:nvCxnSpPr>
        <xdr:cNvPr id="20" name="Straight Connector 19">
          <a:extLst>
            <a:ext uri="{FF2B5EF4-FFF2-40B4-BE49-F238E27FC236}">
              <a16:creationId xmlns:a16="http://schemas.microsoft.com/office/drawing/2014/main" id="{00000000-0008-0000-3100-000014000000}"/>
            </a:ext>
          </a:extLst>
        </xdr:cNvPr>
        <xdr:cNvCxnSpPr/>
      </xdr:nvCxnSpPr>
      <xdr:spPr>
        <a:xfrm flipV="1">
          <a:off x="2255837" y="6243320"/>
          <a:ext cx="16039783" cy="2095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23</xdr:col>
      <xdr:colOff>151944</xdr:colOff>
      <xdr:row>38</xdr:row>
      <xdr:rowOff>140063</xdr:rowOff>
    </xdr:from>
    <xdr:to>
      <xdr:col>24</xdr:col>
      <xdr:colOff>55061</xdr:colOff>
      <xdr:row>44</xdr:row>
      <xdr:rowOff>84547</xdr:rowOff>
    </xdr:to>
    <xdr:sp macro="" textlink="">
      <xdr:nvSpPr>
        <xdr:cNvPr id="21" name="Right Brace 20">
          <a:extLst>
            <a:ext uri="{FF2B5EF4-FFF2-40B4-BE49-F238E27FC236}">
              <a16:creationId xmlns:a16="http://schemas.microsoft.com/office/drawing/2014/main" id="{00000000-0008-0000-3100-000015000000}"/>
            </a:ext>
          </a:extLst>
        </xdr:cNvPr>
        <xdr:cNvSpPr/>
      </xdr:nvSpPr>
      <xdr:spPr>
        <a:xfrm flipV="1">
          <a:off x="14883944" y="7982313"/>
          <a:ext cx="506367" cy="1516109"/>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rtlCol="0" anchor="ctr"/>
        <a:lstStyle/>
        <a:p>
          <a:pPr algn="ctr"/>
          <a:endParaRPr lang="en-US" sz="1100"/>
        </a:p>
      </xdr:txBody>
    </xdr:sp>
    <xdr:clientData/>
  </xdr:twoCellAnchor>
  <xdr:twoCellAnchor>
    <xdr:from>
      <xdr:col>7</xdr:col>
      <xdr:colOff>321469</xdr:colOff>
      <xdr:row>22</xdr:row>
      <xdr:rowOff>95250</xdr:rowOff>
    </xdr:from>
    <xdr:to>
      <xdr:col>11</xdr:col>
      <xdr:colOff>445635</xdr:colOff>
      <xdr:row>25</xdr:row>
      <xdr:rowOff>261936</xdr:rowOff>
    </xdr:to>
    <xdr:sp macro="" textlink="">
      <xdr:nvSpPr>
        <xdr:cNvPr id="22" name="Rounded Rectangular Callout 14">
          <a:extLst>
            <a:ext uri="{FF2B5EF4-FFF2-40B4-BE49-F238E27FC236}">
              <a16:creationId xmlns:a16="http://schemas.microsoft.com/office/drawing/2014/main" id="{00000000-0008-0000-3100-000016000000}"/>
            </a:ext>
          </a:extLst>
        </xdr:cNvPr>
        <xdr:cNvSpPr/>
      </xdr:nvSpPr>
      <xdr:spPr>
        <a:xfrm>
          <a:off x="3369469" y="4286250"/>
          <a:ext cx="2562566" cy="1052511"/>
        </a:xfrm>
        <a:prstGeom prst="wedgeRoundRectCallout">
          <a:avLst>
            <a:gd name="adj1" fmla="val 101826"/>
            <a:gd name="adj2" fmla="val 9643"/>
            <a:gd name="adj3" fmla="val 16667"/>
          </a:avLst>
        </a:prstGeom>
        <a:solidFill>
          <a:schemeClr val="bg1">
            <a:alpha val="1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aseline="0">
              <a:solidFill>
                <a:schemeClr val="tx1"/>
              </a:solidFill>
            </a:rPr>
            <a:t>Original Market Shares at the beginning of the period 1</a:t>
          </a:r>
        </a:p>
      </xdr:txBody>
    </xdr:sp>
    <xdr:clientData/>
  </xdr:twoCellAnchor>
  <xdr:twoCellAnchor>
    <xdr:from>
      <xdr:col>8</xdr:col>
      <xdr:colOff>130175</xdr:colOff>
      <xdr:row>37</xdr:row>
      <xdr:rowOff>11113</xdr:rowOff>
    </xdr:from>
    <xdr:to>
      <xdr:col>11</xdr:col>
      <xdr:colOff>493259</xdr:colOff>
      <xdr:row>41</xdr:row>
      <xdr:rowOff>247696</xdr:rowOff>
    </xdr:to>
    <xdr:sp macro="" textlink="">
      <xdr:nvSpPr>
        <xdr:cNvPr id="23" name="Rounded Rectangular Callout 14">
          <a:extLst>
            <a:ext uri="{FF2B5EF4-FFF2-40B4-BE49-F238E27FC236}">
              <a16:creationId xmlns:a16="http://schemas.microsoft.com/office/drawing/2014/main" id="{00000000-0008-0000-3100-000017000000}"/>
            </a:ext>
          </a:extLst>
        </xdr:cNvPr>
        <xdr:cNvSpPr/>
      </xdr:nvSpPr>
      <xdr:spPr>
        <a:xfrm>
          <a:off x="5108575" y="7313613"/>
          <a:ext cx="2229984" cy="1100183"/>
        </a:xfrm>
        <a:prstGeom prst="wedgeRoundRectCallout">
          <a:avLst>
            <a:gd name="adj1" fmla="val 105712"/>
            <a:gd name="adj2" fmla="val 42183"/>
            <a:gd name="adj3" fmla="val 16667"/>
          </a:avLst>
        </a:prstGeom>
        <a:solidFill>
          <a:schemeClr val="bg1">
            <a:alpha val="1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aseline="0">
              <a:solidFill>
                <a:schemeClr val="tx1"/>
              </a:solidFill>
            </a:rPr>
            <a:t> Market Shares</a:t>
          </a:r>
        </a:p>
        <a:p>
          <a:pPr algn="ctr"/>
          <a:r>
            <a:rPr lang="en-US" sz="1800" baseline="0">
              <a:solidFill>
                <a:schemeClr val="tx1"/>
              </a:solidFill>
            </a:rPr>
            <a:t>From the Period 1</a:t>
          </a:r>
        </a:p>
      </xdr:txBody>
    </xdr:sp>
    <xdr:clientData/>
  </xdr:twoCellAnchor>
  <xdr:twoCellAnchor>
    <xdr:from>
      <xdr:col>23</xdr:col>
      <xdr:colOff>105906</xdr:colOff>
      <xdr:row>22</xdr:row>
      <xdr:rowOff>2744</xdr:rowOff>
    </xdr:from>
    <xdr:to>
      <xdr:col>24</xdr:col>
      <xdr:colOff>9023</xdr:colOff>
      <xdr:row>27</xdr:row>
      <xdr:rowOff>105978</xdr:rowOff>
    </xdr:to>
    <xdr:sp macro="" textlink="">
      <xdr:nvSpPr>
        <xdr:cNvPr id="25" name="Right Brace 24">
          <a:extLst>
            <a:ext uri="{FF2B5EF4-FFF2-40B4-BE49-F238E27FC236}">
              <a16:creationId xmlns:a16="http://schemas.microsoft.com/office/drawing/2014/main" id="{00000000-0008-0000-3100-000019000000}"/>
            </a:ext>
          </a:extLst>
        </xdr:cNvPr>
        <xdr:cNvSpPr/>
      </xdr:nvSpPr>
      <xdr:spPr>
        <a:xfrm flipV="1">
          <a:off x="14187031" y="4193744"/>
          <a:ext cx="506367" cy="1516109"/>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rtlCol="0" anchor="ctr"/>
        <a:lstStyle/>
        <a:p>
          <a:pPr algn="ctr"/>
          <a:endParaRPr lang="en-US" sz="1100"/>
        </a:p>
      </xdr:txBody>
    </xdr:sp>
    <xdr:clientData/>
  </xdr:twoCellAnchor>
  <xdr:twoCellAnchor>
    <xdr:from>
      <xdr:col>28</xdr:col>
      <xdr:colOff>452438</xdr:colOff>
      <xdr:row>16</xdr:row>
      <xdr:rowOff>134938</xdr:rowOff>
    </xdr:from>
    <xdr:to>
      <xdr:col>32</xdr:col>
      <xdr:colOff>226219</xdr:colOff>
      <xdr:row>23</xdr:row>
      <xdr:rowOff>285749</xdr:rowOff>
    </xdr:to>
    <xdr:sp macro="" textlink="">
      <xdr:nvSpPr>
        <xdr:cNvPr id="26" name="Rounded Rectangular Callout 14">
          <a:extLst>
            <a:ext uri="{FF2B5EF4-FFF2-40B4-BE49-F238E27FC236}">
              <a16:creationId xmlns:a16="http://schemas.microsoft.com/office/drawing/2014/main" id="{00000000-0008-0000-3100-00001A000000}"/>
            </a:ext>
          </a:extLst>
        </xdr:cNvPr>
        <xdr:cNvSpPr/>
      </xdr:nvSpPr>
      <xdr:spPr>
        <a:xfrm>
          <a:off x="17549813" y="3182938"/>
          <a:ext cx="2186781" cy="1484311"/>
        </a:xfrm>
        <a:prstGeom prst="wedgeRoundRectCallout">
          <a:avLst>
            <a:gd name="adj1" fmla="val -174417"/>
            <a:gd name="adj2" fmla="val 67453"/>
            <a:gd name="adj3" fmla="val 16667"/>
          </a:avLst>
        </a:prstGeom>
        <a:solidFill>
          <a:schemeClr val="bg1">
            <a:alpha val="1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aseline="0">
              <a:solidFill>
                <a:schemeClr val="tx1"/>
              </a:solidFill>
            </a:rPr>
            <a:t>Predicted Market Shares</a:t>
          </a:r>
        </a:p>
        <a:p>
          <a:pPr algn="ctr"/>
          <a:r>
            <a:rPr lang="en-US" sz="1800" baseline="0">
              <a:solidFill>
                <a:schemeClr val="tx1"/>
              </a:solidFill>
            </a:rPr>
            <a:t>for the end of the Period 1</a:t>
          </a:r>
        </a:p>
      </xdr:txBody>
    </xdr:sp>
    <xdr:clientData/>
  </xdr:twoCellAnchor>
  <xdr:twoCellAnchor>
    <xdr:from>
      <xdr:col>25</xdr:col>
      <xdr:colOff>481807</xdr:colOff>
      <xdr:row>35</xdr:row>
      <xdr:rowOff>57150</xdr:rowOff>
    </xdr:from>
    <xdr:to>
      <xdr:col>29</xdr:col>
      <xdr:colOff>255588</xdr:colOff>
      <xdr:row>41</xdr:row>
      <xdr:rowOff>247649</xdr:rowOff>
    </xdr:to>
    <xdr:sp macro="" textlink="">
      <xdr:nvSpPr>
        <xdr:cNvPr id="27" name="Rounded Rectangular Callout 14">
          <a:extLst>
            <a:ext uri="{FF2B5EF4-FFF2-40B4-BE49-F238E27FC236}">
              <a16:creationId xmlns:a16="http://schemas.microsoft.com/office/drawing/2014/main" id="{00000000-0008-0000-3100-00001B000000}"/>
            </a:ext>
          </a:extLst>
        </xdr:cNvPr>
        <xdr:cNvSpPr/>
      </xdr:nvSpPr>
      <xdr:spPr>
        <a:xfrm>
          <a:off x="16420307" y="7327900"/>
          <a:ext cx="2186781" cy="1476374"/>
        </a:xfrm>
        <a:prstGeom prst="wedgeRoundRectCallout">
          <a:avLst>
            <a:gd name="adj1" fmla="val -92384"/>
            <a:gd name="adj2" fmla="val 42722"/>
            <a:gd name="adj3" fmla="val 16667"/>
          </a:avLst>
        </a:prstGeom>
        <a:solidFill>
          <a:schemeClr val="bg1">
            <a:alpha val="12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800" baseline="0">
              <a:solidFill>
                <a:schemeClr val="tx1"/>
              </a:solidFill>
            </a:rPr>
            <a:t>Predicted Market Shares</a:t>
          </a:r>
        </a:p>
        <a:p>
          <a:pPr algn="ctr"/>
          <a:r>
            <a:rPr lang="en-US" sz="1800" baseline="0">
              <a:solidFill>
                <a:schemeClr val="tx1"/>
              </a:solidFill>
            </a:rPr>
            <a:t>for the end of the Period 2</a:t>
          </a:r>
        </a:p>
      </xdr:txBody>
    </xdr:sp>
    <xdr:clientData/>
  </xdr:twoCellAnchor>
  <xdr:twoCellAnchor>
    <xdr:from>
      <xdr:col>3</xdr:col>
      <xdr:colOff>595312</xdr:colOff>
      <xdr:row>16</xdr:row>
      <xdr:rowOff>95251</xdr:rowOff>
    </xdr:from>
    <xdr:to>
      <xdr:col>6</xdr:col>
      <xdr:colOff>547688</xdr:colOff>
      <xdr:row>20</xdr:row>
      <xdr:rowOff>71438</xdr:rowOff>
    </xdr:to>
    <xdr:sp macro="" textlink="">
      <xdr:nvSpPr>
        <xdr:cNvPr id="28" name="TextBox 27">
          <a:extLst>
            <a:ext uri="{FF2B5EF4-FFF2-40B4-BE49-F238E27FC236}">
              <a16:creationId xmlns:a16="http://schemas.microsoft.com/office/drawing/2014/main" id="{00000000-0008-0000-3100-00001C000000}"/>
            </a:ext>
          </a:extLst>
        </xdr:cNvPr>
        <xdr:cNvSpPr txBox="1"/>
      </xdr:nvSpPr>
      <xdr:spPr>
        <a:xfrm>
          <a:off x="1204912" y="3143251"/>
          <a:ext cx="1781176" cy="738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a:latin typeface="Lucida Bright" panose="02040602050505020304" pitchFamily="18" charset="0"/>
            </a:rPr>
            <a:t>Period 1</a:t>
          </a:r>
        </a:p>
      </xdr:txBody>
    </xdr:sp>
    <xdr:clientData/>
  </xdr:twoCellAnchor>
  <xdr:twoCellAnchor>
    <xdr:from>
      <xdr:col>3</xdr:col>
      <xdr:colOff>592930</xdr:colOff>
      <xdr:row>35</xdr:row>
      <xdr:rowOff>188119</xdr:rowOff>
    </xdr:from>
    <xdr:to>
      <xdr:col>6</xdr:col>
      <xdr:colOff>545305</xdr:colOff>
      <xdr:row>39</xdr:row>
      <xdr:rowOff>164306</xdr:rowOff>
    </xdr:to>
    <xdr:sp macro="" textlink="">
      <xdr:nvSpPr>
        <xdr:cNvPr id="29" name="TextBox 28">
          <a:extLst>
            <a:ext uri="{FF2B5EF4-FFF2-40B4-BE49-F238E27FC236}">
              <a16:creationId xmlns:a16="http://schemas.microsoft.com/office/drawing/2014/main" id="{00000000-0008-0000-3100-00001D000000}"/>
            </a:ext>
          </a:extLst>
        </xdr:cNvPr>
        <xdr:cNvSpPr txBox="1"/>
      </xdr:nvSpPr>
      <xdr:spPr>
        <a:xfrm>
          <a:off x="1202530" y="7741444"/>
          <a:ext cx="1781175" cy="738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0" i="0">
              <a:latin typeface="Lucida Bright" panose="02040602050505020304" pitchFamily="18" charset="0"/>
            </a:rPr>
            <a:t>Period 2</a:t>
          </a:r>
        </a:p>
      </xdr:txBody>
    </xdr:sp>
    <xdr:clientData/>
  </xdr:twoCellAnchor>
  <xdr:twoCellAnchor>
    <xdr:from>
      <xdr:col>7</xdr:col>
      <xdr:colOff>47625</xdr:colOff>
      <xdr:row>1</xdr:row>
      <xdr:rowOff>142875</xdr:rowOff>
    </xdr:from>
    <xdr:to>
      <xdr:col>18</xdr:col>
      <xdr:colOff>190500</xdr:colOff>
      <xdr:row>7</xdr:row>
      <xdr:rowOff>63500</xdr:rowOff>
    </xdr:to>
    <xdr:sp macro="" textlink="">
      <xdr:nvSpPr>
        <xdr:cNvPr id="30" name="Rounded Rectangle 1">
          <a:extLst>
            <a:ext uri="{FF2B5EF4-FFF2-40B4-BE49-F238E27FC236}">
              <a16:creationId xmlns:a16="http://schemas.microsoft.com/office/drawing/2014/main" id="{00000000-0008-0000-3100-00001E000000}"/>
            </a:ext>
          </a:extLst>
        </xdr:cNvPr>
        <xdr:cNvSpPr/>
      </xdr:nvSpPr>
      <xdr:spPr>
        <a:xfrm>
          <a:off x="4270375" y="333375"/>
          <a:ext cx="6858000" cy="106362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0">
              <a:solidFill>
                <a:schemeClr val="accent4">
                  <a:lumMod val="50000"/>
                </a:schemeClr>
              </a:solidFill>
              <a:latin typeface="Lucida Bright" panose="02040602050505020304" pitchFamily="18" charset="0"/>
            </a:rPr>
            <a:t>Markov Problem</a:t>
          </a:r>
          <a:r>
            <a:rPr lang="en-US" sz="3200" b="1">
              <a:solidFill>
                <a:schemeClr val="accent4">
                  <a:lumMod val="50000"/>
                </a:schemeClr>
              </a:solidFill>
              <a:latin typeface="Lucida Bright" panose="02040602050505020304" pitchFamily="18" charset="0"/>
            </a:rPr>
            <a:t> </a:t>
          </a:r>
          <a:r>
            <a:rPr lang="en-US" sz="3200" b="1">
              <a:solidFill>
                <a:srgbClr val="FF0000"/>
              </a:solidFill>
              <a:latin typeface="Lucida Bright" panose="02040602050505020304" pitchFamily="18" charset="0"/>
            </a:rPr>
            <a:t>1</a:t>
          </a:r>
          <a:r>
            <a:rPr lang="en-US" sz="3200" b="1">
              <a:solidFill>
                <a:schemeClr val="accent2">
                  <a:lumMod val="50000"/>
                </a:schemeClr>
              </a:solidFill>
              <a:latin typeface="Lucida Bright" panose="02040602050505020304" pitchFamily="18" charset="0"/>
            </a:rPr>
            <a:t> </a:t>
          </a:r>
          <a:r>
            <a:rPr lang="en-US" sz="3200" b="1">
              <a:solidFill>
                <a:schemeClr val="accent4">
                  <a:lumMod val="50000"/>
                </a:schemeClr>
              </a:solidFill>
              <a:latin typeface="Lucida Bright" panose="02040602050505020304" pitchFamily="18" charset="0"/>
            </a:rPr>
            <a:t> </a:t>
          </a:r>
        </a:p>
      </xdr:txBody>
    </xdr:sp>
    <xdr:clientData/>
  </xdr:twoCellAnchor>
  <xdr:twoCellAnchor>
    <xdr:from>
      <xdr:col>24</xdr:col>
      <xdr:colOff>0</xdr:colOff>
      <xdr:row>3</xdr:row>
      <xdr:rowOff>0</xdr:rowOff>
    </xdr:from>
    <xdr:to>
      <xdr:col>27</xdr:col>
      <xdr:colOff>222251</xdr:colOff>
      <xdr:row>7</xdr:row>
      <xdr:rowOff>152400</xdr:rowOff>
    </xdr:to>
    <xdr:sp macro="" textlink="">
      <xdr:nvSpPr>
        <xdr:cNvPr id="32" name="Rectangle: Rounded Corners 31">
          <a:hlinkClick xmlns:r="http://schemas.openxmlformats.org/officeDocument/2006/relationships" r:id="rId2"/>
          <a:extLst>
            <a:ext uri="{FF2B5EF4-FFF2-40B4-BE49-F238E27FC236}">
              <a16:creationId xmlns:a16="http://schemas.microsoft.com/office/drawing/2014/main" id="{00000000-0008-0000-3100-000020000000}"/>
            </a:ext>
          </a:extLst>
        </xdr:cNvPr>
        <xdr:cNvSpPr/>
      </xdr:nvSpPr>
      <xdr:spPr>
        <a:xfrm>
          <a:off x="14684375" y="571500"/>
          <a:ext cx="2032001" cy="914400"/>
        </a:xfrm>
        <a:prstGeom prst="roundRect">
          <a:avLst/>
        </a:prstGeom>
        <a:solidFill>
          <a:srgbClr val="FFC000"/>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latin typeface="Lucida Bright" panose="02040602050505020304" pitchFamily="18" charset="0"/>
            </a:rPr>
            <a:t>Check</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11</xdr:col>
      <xdr:colOff>582024</xdr:colOff>
      <xdr:row>2</xdr:row>
      <xdr:rowOff>121102</xdr:rowOff>
    </xdr:from>
    <xdr:to>
      <xdr:col>25</xdr:col>
      <xdr:colOff>136616</xdr:colOff>
      <xdr:row>8</xdr:row>
      <xdr:rowOff>114300</xdr:rowOff>
    </xdr:to>
    <xdr:sp macro="" textlink="">
      <xdr:nvSpPr>
        <xdr:cNvPr id="2" name="Rounded Rectangle 1">
          <a:extLst>
            <a:ext uri="{FF2B5EF4-FFF2-40B4-BE49-F238E27FC236}">
              <a16:creationId xmlns:a16="http://schemas.microsoft.com/office/drawing/2014/main" id="{99093388-B68A-46E2-A7AC-D4674F038762}"/>
            </a:ext>
          </a:extLst>
        </xdr:cNvPr>
        <xdr:cNvSpPr/>
      </xdr:nvSpPr>
      <xdr:spPr>
        <a:xfrm>
          <a:off x="7287624" y="502102"/>
          <a:ext cx="808899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Test 3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15</xdr:col>
      <xdr:colOff>81640</xdr:colOff>
      <xdr:row>22</xdr:row>
      <xdr:rowOff>112938</xdr:rowOff>
    </xdr:from>
    <xdr:to>
      <xdr:col>22</xdr:col>
      <xdr:colOff>325662</xdr:colOff>
      <xdr:row>28</xdr:row>
      <xdr:rowOff>63500</xdr:rowOff>
    </xdr:to>
    <xdr:sp macro="" textlink="">
      <xdr:nvSpPr>
        <xdr:cNvPr id="3" name="Rounded Rectangle 15">
          <a:hlinkClick xmlns:r="http://schemas.openxmlformats.org/officeDocument/2006/relationships" r:id="rId1"/>
          <a:extLst>
            <a:ext uri="{FF2B5EF4-FFF2-40B4-BE49-F238E27FC236}">
              <a16:creationId xmlns:a16="http://schemas.microsoft.com/office/drawing/2014/main" id="{9114797A-8EC3-4380-B5A1-9B36AD85B13F}"/>
            </a:ext>
          </a:extLst>
        </xdr:cNvPr>
        <xdr:cNvSpPr/>
      </xdr:nvSpPr>
      <xdr:spPr>
        <a:xfrm>
          <a:off x="9225640" y="4303938"/>
          <a:ext cx="4511222" cy="109356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rgbClr val="C00000"/>
              </a:solidFill>
              <a:latin typeface="Lucida Bright" panose="02040602050505020304" pitchFamily="18" charset="0"/>
            </a:rPr>
            <a:t>1</a:t>
          </a:r>
          <a:r>
            <a:rPr lang="en-US" sz="3600" baseline="0">
              <a:solidFill>
                <a:schemeClr val="tx1"/>
              </a:solidFill>
              <a:latin typeface="Lucida Bright" panose="02040602050505020304" pitchFamily="18" charset="0"/>
            </a:rPr>
            <a:t> </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4" name="Left Arrow 20">
          <a:hlinkClick xmlns:r="http://schemas.openxmlformats.org/officeDocument/2006/relationships" r:id="rId2"/>
          <a:extLst>
            <a:ext uri="{FF2B5EF4-FFF2-40B4-BE49-F238E27FC236}">
              <a16:creationId xmlns:a16="http://schemas.microsoft.com/office/drawing/2014/main" id="{11FD10CD-AFCB-4D7C-A8C8-C75DE9D78004}"/>
            </a:ext>
          </a:extLst>
        </xdr:cNvPr>
        <xdr:cNvSpPr/>
      </xdr:nvSpPr>
      <xdr:spPr>
        <a:xfrm>
          <a:off x="1480457" y="163286"/>
          <a:ext cx="1384663" cy="126165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13</xdr:col>
      <xdr:colOff>460375</xdr:colOff>
      <xdr:row>13</xdr:row>
      <xdr:rowOff>127000</xdr:rowOff>
    </xdr:from>
    <xdr:to>
      <xdr:col>23</xdr:col>
      <xdr:colOff>333375</xdr:colOff>
      <xdr:row>18</xdr:row>
      <xdr:rowOff>174625</xdr:rowOff>
    </xdr:to>
    <xdr:sp macro="" textlink="">
      <xdr:nvSpPr>
        <xdr:cNvPr id="5" name="Rounded Rectangle 1">
          <a:extLst>
            <a:ext uri="{FF2B5EF4-FFF2-40B4-BE49-F238E27FC236}">
              <a16:creationId xmlns:a16="http://schemas.microsoft.com/office/drawing/2014/main" id="{7B715758-519C-4772-A6E2-69DADA63FC46}"/>
            </a:ext>
          </a:extLst>
        </xdr:cNvPr>
        <xdr:cNvSpPr/>
      </xdr:nvSpPr>
      <xdr:spPr>
        <a:xfrm>
          <a:off x="8385175" y="2603500"/>
          <a:ext cx="59690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accent5">
                  <a:lumMod val="50000"/>
                </a:schemeClr>
              </a:solidFill>
              <a:latin typeface="Lucida Bright" panose="02040602050505020304" pitchFamily="18" charset="0"/>
            </a:rPr>
            <a:t>Index</a:t>
          </a:r>
          <a:r>
            <a:rPr lang="en-US" sz="4000" b="1" baseline="0">
              <a:solidFill>
                <a:schemeClr val="accent5">
                  <a:lumMod val="50000"/>
                </a:schemeClr>
              </a:solidFill>
              <a:latin typeface="Lucida Bright" panose="02040602050505020304" pitchFamily="18" charset="0"/>
            </a:rPr>
            <a:t> Content</a:t>
          </a:r>
          <a:endParaRPr lang="en-US" sz="4000" b="1">
            <a:solidFill>
              <a:schemeClr val="accent5">
                <a:lumMod val="50000"/>
              </a:schemeClr>
            </a:solidFill>
            <a:latin typeface="Lucida Bright" panose="02040602050505020304" pitchFamily="18" charset="0"/>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11</xdr:col>
      <xdr:colOff>582024</xdr:colOff>
      <xdr:row>2</xdr:row>
      <xdr:rowOff>121102</xdr:rowOff>
    </xdr:from>
    <xdr:to>
      <xdr:col>25</xdr:col>
      <xdr:colOff>136616</xdr:colOff>
      <xdr:row>8</xdr:row>
      <xdr:rowOff>114300</xdr:rowOff>
    </xdr:to>
    <xdr:sp macro="" textlink="">
      <xdr:nvSpPr>
        <xdr:cNvPr id="2" name="Rounded Rectangle 1">
          <a:extLst>
            <a:ext uri="{FF2B5EF4-FFF2-40B4-BE49-F238E27FC236}">
              <a16:creationId xmlns:a16="http://schemas.microsoft.com/office/drawing/2014/main" id="{00000000-0008-0000-3200-000002000000}"/>
            </a:ext>
          </a:extLst>
        </xdr:cNvPr>
        <xdr:cNvSpPr/>
      </xdr:nvSpPr>
      <xdr:spPr>
        <a:xfrm>
          <a:off x="7287624" y="492577"/>
          <a:ext cx="808899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Test 3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15</xdr:col>
      <xdr:colOff>81640</xdr:colOff>
      <xdr:row>22</xdr:row>
      <xdr:rowOff>112938</xdr:rowOff>
    </xdr:from>
    <xdr:to>
      <xdr:col>22</xdr:col>
      <xdr:colOff>325662</xdr:colOff>
      <xdr:row>28</xdr:row>
      <xdr:rowOff>63500</xdr:rowOff>
    </xdr:to>
    <xdr:sp macro="" textlink="">
      <xdr:nvSpPr>
        <xdr:cNvPr id="3" name="Rounded Rectangle 15">
          <a:hlinkClick xmlns:r="http://schemas.openxmlformats.org/officeDocument/2006/relationships" r:id="rId1"/>
          <a:extLst>
            <a:ext uri="{FF2B5EF4-FFF2-40B4-BE49-F238E27FC236}">
              <a16:creationId xmlns:a16="http://schemas.microsoft.com/office/drawing/2014/main" id="{00000000-0008-0000-3200-000003000000}"/>
            </a:ext>
          </a:extLst>
        </xdr:cNvPr>
        <xdr:cNvSpPr/>
      </xdr:nvSpPr>
      <xdr:spPr>
        <a:xfrm>
          <a:off x="9225640" y="4294413"/>
          <a:ext cx="4511222" cy="109356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rgbClr val="C00000"/>
              </a:solidFill>
              <a:latin typeface="Lucida Bright" panose="02040602050505020304" pitchFamily="18" charset="0"/>
            </a:rPr>
            <a:t>1</a:t>
          </a:r>
          <a:r>
            <a:rPr lang="en-US" sz="3600" baseline="0">
              <a:solidFill>
                <a:schemeClr val="tx1"/>
              </a:solidFill>
              <a:latin typeface="Lucida Bright" panose="02040602050505020304" pitchFamily="18" charset="0"/>
            </a:rPr>
            <a:t> </a:t>
          </a:r>
          <a:endParaRPr lang="en-US" sz="36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4" name="Left Arrow 20">
          <a:hlinkClick xmlns:r="http://schemas.openxmlformats.org/officeDocument/2006/relationships" r:id="rId2"/>
          <a:extLst>
            <a:ext uri="{FF2B5EF4-FFF2-40B4-BE49-F238E27FC236}">
              <a16:creationId xmlns:a16="http://schemas.microsoft.com/office/drawing/2014/main" id="{00000000-0008-0000-3200-000004000000}"/>
            </a:ext>
          </a:extLst>
        </xdr:cNvPr>
        <xdr:cNvSpPr/>
      </xdr:nvSpPr>
      <xdr:spPr>
        <a:xfrm>
          <a:off x="1480457" y="163286"/>
          <a:ext cx="1384663" cy="125212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13</xdr:col>
      <xdr:colOff>460375</xdr:colOff>
      <xdr:row>13</xdr:row>
      <xdr:rowOff>127000</xdr:rowOff>
    </xdr:from>
    <xdr:to>
      <xdr:col>23</xdr:col>
      <xdr:colOff>333375</xdr:colOff>
      <xdr:row>18</xdr:row>
      <xdr:rowOff>174625</xdr:rowOff>
    </xdr:to>
    <xdr:sp macro="" textlink="">
      <xdr:nvSpPr>
        <xdr:cNvPr id="5" name="Rounded Rectangle 1">
          <a:extLst>
            <a:ext uri="{FF2B5EF4-FFF2-40B4-BE49-F238E27FC236}">
              <a16:creationId xmlns:a16="http://schemas.microsoft.com/office/drawing/2014/main" id="{00000000-0008-0000-3200-000005000000}"/>
            </a:ext>
          </a:extLst>
        </xdr:cNvPr>
        <xdr:cNvSpPr/>
      </xdr:nvSpPr>
      <xdr:spPr>
        <a:xfrm>
          <a:off x="8385175" y="2593975"/>
          <a:ext cx="59690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accent5">
                  <a:lumMod val="50000"/>
                </a:schemeClr>
              </a:solidFill>
              <a:latin typeface="Lucida Bright" panose="02040602050505020304" pitchFamily="18" charset="0"/>
            </a:rPr>
            <a:t>Markov</a:t>
          </a:r>
          <a:r>
            <a:rPr lang="en-US" sz="4000" b="1" baseline="0">
              <a:solidFill>
                <a:schemeClr val="accent5">
                  <a:lumMod val="50000"/>
                </a:schemeClr>
              </a:solidFill>
              <a:latin typeface="Lucida Bright" panose="02040602050505020304" pitchFamily="18" charset="0"/>
            </a:rPr>
            <a:t> Chain</a:t>
          </a:r>
          <a:endParaRPr lang="en-US" sz="4000" b="1">
            <a:solidFill>
              <a:schemeClr val="accent5">
                <a:lumMod val="50000"/>
              </a:schemeClr>
            </a:solidFill>
            <a:latin typeface="Lucida Bright" panose="020406020505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595903</xdr:colOff>
      <xdr:row>2</xdr:row>
      <xdr:rowOff>167549</xdr:rowOff>
    </xdr:from>
    <xdr:to>
      <xdr:col>29</xdr:col>
      <xdr:colOff>135255</xdr:colOff>
      <xdr:row>10</xdr:row>
      <xdr:rowOff>103505</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9968503" y="533309"/>
          <a:ext cx="8287112" cy="1398996"/>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tx1"/>
              </a:solidFill>
              <a:latin typeface="Lucida Bright" panose="02040602050505020304" pitchFamily="18" charset="0"/>
            </a:rPr>
            <a:t>Business</a:t>
          </a:r>
          <a:r>
            <a:rPr lang="en-US" sz="4000" b="1" baseline="0">
              <a:solidFill>
                <a:schemeClr val="tx1"/>
              </a:solidFill>
              <a:latin typeface="Lucida Bright" panose="02040602050505020304" pitchFamily="18" charset="0"/>
            </a:rPr>
            <a:t> Statistics</a:t>
          </a:r>
          <a:endParaRPr lang="en-US" sz="4000" b="1">
            <a:solidFill>
              <a:schemeClr val="tx1"/>
            </a:solidFill>
            <a:latin typeface="Lucida Bright" panose="02040602050505020304" pitchFamily="18" charset="0"/>
          </a:endParaRPr>
        </a:p>
      </xdr:txBody>
    </xdr:sp>
    <xdr:clientData/>
  </xdr:twoCellAnchor>
  <xdr:twoCellAnchor>
    <xdr:from>
      <xdr:col>20</xdr:col>
      <xdr:colOff>55520</xdr:colOff>
      <xdr:row>49</xdr:row>
      <xdr:rowOff>166189</xdr:rowOff>
    </xdr:from>
    <xdr:to>
      <xdr:col>25</xdr:col>
      <xdr:colOff>490949</xdr:colOff>
      <xdr:row>56</xdr:row>
      <xdr:rowOff>121285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12552320" y="9127309"/>
          <a:ext cx="3559629" cy="12352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Click</a:t>
          </a:r>
          <a:r>
            <a:rPr lang="en-US" sz="2800" baseline="0">
              <a:solidFill>
                <a:schemeClr val="tx1"/>
              </a:solidFill>
              <a:latin typeface="Lucida Bright" panose="02040602050505020304" pitchFamily="18" charset="0"/>
            </a:rPr>
            <a:t> </a:t>
          </a:r>
          <a:r>
            <a:rPr lang="en-US" sz="2800" b="1">
              <a:solidFill>
                <a:schemeClr val="accent2">
                  <a:lumMod val="50000"/>
                </a:schemeClr>
              </a:solidFill>
              <a:latin typeface="Lucida Bright" panose="02040602050505020304" pitchFamily="18" charset="0"/>
            </a:rPr>
            <a:t>Here</a:t>
          </a:r>
          <a:r>
            <a:rPr lang="en-US" sz="2800">
              <a:solidFill>
                <a:schemeClr val="tx1"/>
              </a:solidFill>
              <a:latin typeface="Lucida Bright" panose="02040602050505020304" pitchFamily="18" charset="0"/>
            </a:rPr>
            <a:t> to Start</a:t>
          </a:r>
        </a:p>
      </xdr:txBody>
    </xdr:sp>
    <xdr:clientData/>
  </xdr:twoCellAnchor>
  <xdr:twoCellAnchor>
    <xdr:from>
      <xdr:col>16</xdr:col>
      <xdr:colOff>278130</xdr:colOff>
      <xdr:row>22</xdr:row>
      <xdr:rowOff>46173</xdr:rowOff>
    </xdr:from>
    <xdr:to>
      <xdr:col>29</xdr:col>
      <xdr:colOff>144780</xdr:colOff>
      <xdr:row>47</xdr:row>
      <xdr:rowOff>45720</xdr:rowOff>
    </xdr:to>
    <xdr:sp macro="" textlink="">
      <xdr:nvSpPr>
        <xdr:cNvPr id="11" name="Rounded Rectangle 3">
          <a:extLst>
            <a:ext uri="{FF2B5EF4-FFF2-40B4-BE49-F238E27FC236}">
              <a16:creationId xmlns:a16="http://schemas.microsoft.com/office/drawing/2014/main" id="{00000000-0008-0000-0300-00000B000000}"/>
            </a:ext>
          </a:extLst>
        </xdr:cNvPr>
        <xdr:cNvSpPr/>
      </xdr:nvSpPr>
      <xdr:spPr>
        <a:xfrm>
          <a:off x="10275570" y="4069533"/>
          <a:ext cx="7989570" cy="457154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4000" b="1" baseline="0">
            <a:solidFill>
              <a:srgbClr val="C00000"/>
            </a:solidFill>
            <a:latin typeface="Lucida Bright" panose="02040602050505020304" pitchFamily="18" charset="0"/>
          </a:endParaRPr>
        </a:p>
        <a:p>
          <a:pPr algn="ctr"/>
          <a:r>
            <a:rPr lang="en-US" sz="4000" b="1" baseline="0">
              <a:solidFill>
                <a:srgbClr val="C00000"/>
              </a:solidFill>
              <a:latin typeface="Lucida Bright" panose="02040602050505020304" pitchFamily="18" charset="0"/>
            </a:rPr>
            <a:t>Test 3</a:t>
          </a:r>
        </a:p>
        <a:p>
          <a:pPr algn="ctr"/>
          <a:r>
            <a:rPr lang="en-US" sz="5400" b="1" baseline="0">
              <a:solidFill>
                <a:schemeClr val="accent1">
                  <a:lumMod val="50000"/>
                </a:schemeClr>
              </a:solidFill>
              <a:latin typeface="Lucida Bright" panose="02040602050505020304" pitchFamily="18" charset="0"/>
            </a:rPr>
            <a:t>Sample Problems</a:t>
          </a:r>
        </a:p>
        <a:p>
          <a:pPr algn="ctr"/>
          <a:endParaRPr lang="en-US" sz="3600" b="1" baseline="0">
            <a:solidFill>
              <a:schemeClr val="tx2">
                <a:lumMod val="50000"/>
              </a:schemeClr>
            </a:solidFill>
            <a:latin typeface="Lucida Bright" panose="02040602050505020304" pitchFamily="18" charset="0"/>
          </a:endParaRPr>
        </a:p>
      </xdr:txBody>
    </xdr:sp>
    <xdr:clientData/>
  </xdr:twoCellAnchor>
  <xdr:twoCellAnchor>
    <xdr:from>
      <xdr:col>19</xdr:col>
      <xdr:colOff>409215</xdr:colOff>
      <xdr:row>13</xdr:row>
      <xdr:rowOff>110309</xdr:rowOff>
    </xdr:from>
    <xdr:to>
      <xdr:col>25</xdr:col>
      <xdr:colOff>219804</xdr:colOff>
      <xdr:row>20</xdr:row>
      <xdr:rowOff>65405</xdr:rowOff>
    </xdr:to>
    <xdr:sp macro="" textlink="">
      <xdr:nvSpPr>
        <xdr:cNvPr id="12" name="Rounded Rectangle 3">
          <a:hlinkClick xmlns:r="http://schemas.openxmlformats.org/officeDocument/2006/relationships" r:id="rId2"/>
          <a:extLst>
            <a:ext uri="{FF2B5EF4-FFF2-40B4-BE49-F238E27FC236}">
              <a16:creationId xmlns:a16="http://schemas.microsoft.com/office/drawing/2014/main" id="{00000000-0008-0000-0300-00000C000000}"/>
            </a:ext>
          </a:extLst>
        </xdr:cNvPr>
        <xdr:cNvSpPr/>
      </xdr:nvSpPr>
      <xdr:spPr>
        <a:xfrm>
          <a:off x="12281175" y="2487749"/>
          <a:ext cx="3559629" cy="12352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400" b="1">
              <a:solidFill>
                <a:srgbClr val="C00000"/>
              </a:solidFill>
              <a:latin typeface="Lucida Bright" panose="02040602050505020304" pitchFamily="18" charset="0"/>
            </a:rPr>
            <a:t>BUS</a:t>
          </a:r>
          <a:r>
            <a:rPr lang="en-US" sz="4400" b="1" baseline="0">
              <a:solidFill>
                <a:srgbClr val="C00000"/>
              </a:solidFill>
              <a:latin typeface="Lucida Bright" panose="02040602050505020304" pitchFamily="18" charset="0"/>
            </a:rPr>
            <a:t> 204</a:t>
          </a:r>
          <a:endParaRPr lang="en-US" sz="4400" b="1">
            <a:solidFill>
              <a:srgbClr val="C00000"/>
            </a:solidFill>
            <a:latin typeface="Lucida Bright" panose="020406020505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153399</xdr:colOff>
      <xdr:row>2</xdr:row>
      <xdr:rowOff>165552</xdr:rowOff>
    </xdr:from>
    <xdr:to>
      <xdr:col>27</xdr:col>
      <xdr:colOff>174625</xdr:colOff>
      <xdr:row>11</xdr:row>
      <xdr:rowOff>139700</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8865599" y="521152"/>
          <a:ext cx="8111126" cy="157434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rgbClr val="C00000"/>
              </a:solidFill>
              <a:latin typeface="Lucida Bright" panose="02040602050505020304" pitchFamily="18" charset="0"/>
            </a:rPr>
            <a:t>BUS 204 </a:t>
          </a:r>
          <a:r>
            <a:rPr lang="en-US" sz="4000" b="1" baseline="0">
              <a:solidFill>
                <a:schemeClr val="accent3">
                  <a:lumMod val="50000"/>
                </a:schemeClr>
              </a:solidFill>
              <a:latin typeface="Lucida Bright" panose="02040602050505020304" pitchFamily="18" charset="0"/>
            </a:rPr>
            <a:t>Test 3</a:t>
          </a:r>
        </a:p>
        <a:p>
          <a:pPr algn="ctr"/>
          <a:r>
            <a:rPr lang="en-US" sz="4000" b="1" baseline="0">
              <a:solidFill>
                <a:schemeClr val="tx2">
                  <a:lumMod val="50000"/>
                </a:schemeClr>
              </a:solidFill>
              <a:latin typeface="Lucida Bright" panose="02040602050505020304" pitchFamily="18" charset="0"/>
            </a:rPr>
            <a:t> Sample Problems </a:t>
          </a:r>
          <a:endParaRPr lang="en-US" sz="4000">
            <a:solidFill>
              <a:schemeClr val="tx2">
                <a:lumMod val="50000"/>
              </a:schemeClr>
            </a:solidFill>
            <a:latin typeface="Lucida Bright" panose="02040602050505020304" pitchFamily="18" charset="0"/>
          </a:endParaRPr>
        </a:p>
      </xdr:txBody>
    </xdr:sp>
    <xdr:clientData/>
  </xdr:twoCellAnchor>
  <xdr:twoCellAnchor>
    <xdr:from>
      <xdr:col>12</xdr:col>
      <xdr:colOff>367574</xdr:colOff>
      <xdr:row>15</xdr:row>
      <xdr:rowOff>152400</xdr:rowOff>
    </xdr:from>
    <xdr:to>
      <xdr:col>20</xdr:col>
      <xdr:colOff>17417</xdr:colOff>
      <xdr:row>23</xdr:row>
      <xdr:rowOff>63499</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835174" y="2819400"/>
          <a:ext cx="4628243" cy="133349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2">
                  <a:lumMod val="50000"/>
                </a:schemeClr>
              </a:solidFill>
              <a:latin typeface="Lucida Bright" panose="02040602050505020304" pitchFamily="18" charset="0"/>
            </a:rPr>
            <a:t>Forecasting</a:t>
          </a: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11" name="Left Arrow 20">
          <a:hlinkClick xmlns:r="http://schemas.openxmlformats.org/officeDocument/2006/relationships" r:id="rId2"/>
          <a:extLst>
            <a:ext uri="{FF2B5EF4-FFF2-40B4-BE49-F238E27FC236}">
              <a16:creationId xmlns:a16="http://schemas.microsoft.com/office/drawing/2014/main" id="{00000000-0008-0000-0400-00000B000000}"/>
            </a:ext>
          </a:extLst>
        </xdr:cNvPr>
        <xdr:cNvSpPr/>
      </xdr:nvSpPr>
      <xdr:spPr>
        <a:xfrm>
          <a:off x="1480457" y="163286"/>
          <a:ext cx="1384663" cy="125212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36</xdr:col>
      <xdr:colOff>472349</xdr:colOff>
      <xdr:row>0</xdr:row>
      <xdr:rowOff>0</xdr:rowOff>
    </xdr:from>
    <xdr:to>
      <xdr:col>44</xdr:col>
      <xdr:colOff>94071</xdr:colOff>
      <xdr:row>0</xdr:row>
      <xdr:rowOff>0</xdr:rowOff>
    </xdr:to>
    <xdr:sp macro="" textlink="">
      <xdr:nvSpPr>
        <xdr:cNvPr id="14" name="Rounded Rectangle 16">
          <a:hlinkClick xmlns:r="http://schemas.openxmlformats.org/officeDocument/2006/relationships" r:id="rId3"/>
          <a:extLst>
            <a:ext uri="{FF2B5EF4-FFF2-40B4-BE49-F238E27FC236}">
              <a16:creationId xmlns:a16="http://schemas.microsoft.com/office/drawing/2014/main" id="{00000000-0008-0000-0400-00000E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17</xdr:col>
      <xdr:colOff>514350</xdr:colOff>
      <xdr:row>36</xdr:row>
      <xdr:rowOff>101601</xdr:rowOff>
    </xdr:from>
    <xdr:to>
      <xdr:col>25</xdr:col>
      <xdr:colOff>212725</xdr:colOff>
      <xdr:row>42</xdr:row>
      <xdr:rowOff>19051</xdr:rowOff>
    </xdr:to>
    <xdr:sp macro="" textlink="">
      <xdr:nvSpPr>
        <xdr:cNvPr id="8" name="Rounded Rectangle 2">
          <a:hlinkClick xmlns:r="http://schemas.openxmlformats.org/officeDocument/2006/relationships" r:id="rId4"/>
          <a:extLst>
            <a:ext uri="{FF2B5EF4-FFF2-40B4-BE49-F238E27FC236}">
              <a16:creationId xmlns:a16="http://schemas.microsoft.com/office/drawing/2014/main" id="{00000000-0008-0000-0400-000008000000}"/>
            </a:ext>
          </a:extLst>
        </xdr:cNvPr>
        <xdr:cNvSpPr/>
      </xdr:nvSpPr>
      <xdr:spPr>
        <a:xfrm>
          <a:off x="10769600" y="6959601"/>
          <a:ext cx="4524375" cy="106045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2">
                  <a:lumMod val="50000"/>
                </a:schemeClr>
              </a:solidFill>
              <a:latin typeface="Lucida Bright" panose="02040602050505020304" pitchFamily="18" charset="0"/>
            </a:rPr>
            <a:t>Markov</a:t>
          </a:r>
        </a:p>
      </xdr:txBody>
    </xdr:sp>
    <xdr:clientData/>
  </xdr:twoCellAnchor>
  <xdr:twoCellAnchor>
    <xdr:from>
      <xdr:col>22</xdr:col>
      <xdr:colOff>592999</xdr:colOff>
      <xdr:row>16</xdr:row>
      <xdr:rowOff>34288</xdr:rowOff>
    </xdr:from>
    <xdr:to>
      <xdr:col>30</xdr:col>
      <xdr:colOff>242842</xdr:colOff>
      <xdr:row>23</xdr:row>
      <xdr:rowOff>12700</xdr:rowOff>
    </xdr:to>
    <xdr:sp macro="" textlink="">
      <xdr:nvSpPr>
        <xdr:cNvPr id="9" name="Rounded Rectangle 2">
          <a:hlinkClick xmlns:r="http://schemas.openxmlformats.org/officeDocument/2006/relationships" r:id="rId5"/>
          <a:extLst>
            <a:ext uri="{FF2B5EF4-FFF2-40B4-BE49-F238E27FC236}">
              <a16:creationId xmlns:a16="http://schemas.microsoft.com/office/drawing/2014/main" id="{00000000-0008-0000-0400-000009000000}"/>
            </a:ext>
          </a:extLst>
        </xdr:cNvPr>
        <xdr:cNvSpPr/>
      </xdr:nvSpPr>
      <xdr:spPr>
        <a:xfrm>
          <a:off x="14283599" y="2879088"/>
          <a:ext cx="4628243" cy="122301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2">
                  <a:lumMod val="50000"/>
                </a:schemeClr>
              </a:solidFill>
              <a:latin typeface="Lucida Bright" panose="02040602050505020304" pitchFamily="18" charset="0"/>
            </a:rPr>
            <a:t>Regression</a:t>
          </a:r>
        </a:p>
      </xdr:txBody>
    </xdr:sp>
    <xdr:clientData/>
  </xdr:twoCellAnchor>
  <xdr:twoCellAnchor>
    <xdr:from>
      <xdr:col>22</xdr:col>
      <xdr:colOff>583474</xdr:colOff>
      <xdr:row>25</xdr:row>
      <xdr:rowOff>148588</xdr:rowOff>
    </xdr:from>
    <xdr:to>
      <xdr:col>30</xdr:col>
      <xdr:colOff>214267</xdr:colOff>
      <xdr:row>33</xdr:row>
      <xdr:rowOff>25400</xdr:rowOff>
    </xdr:to>
    <xdr:sp macro="" textlink="">
      <xdr:nvSpPr>
        <xdr:cNvPr id="10" name="Rounded Rectangle 2">
          <a:hlinkClick xmlns:r="http://schemas.openxmlformats.org/officeDocument/2006/relationships" r:id="rId6"/>
          <a:extLst>
            <a:ext uri="{FF2B5EF4-FFF2-40B4-BE49-F238E27FC236}">
              <a16:creationId xmlns:a16="http://schemas.microsoft.com/office/drawing/2014/main" id="{00000000-0008-0000-0400-00000A000000}"/>
            </a:ext>
          </a:extLst>
        </xdr:cNvPr>
        <xdr:cNvSpPr/>
      </xdr:nvSpPr>
      <xdr:spPr>
        <a:xfrm>
          <a:off x="14274074" y="4593588"/>
          <a:ext cx="4609193" cy="129921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2">
                  <a:lumMod val="50000"/>
                </a:schemeClr>
              </a:solidFill>
              <a:latin typeface="Lucida Bright" panose="02040602050505020304" pitchFamily="18" charset="0"/>
            </a:rPr>
            <a:t>Correlation</a:t>
          </a:r>
        </a:p>
      </xdr:txBody>
    </xdr:sp>
    <xdr:clientData/>
  </xdr:twoCellAnchor>
  <xdr:twoCellAnchor>
    <xdr:from>
      <xdr:col>12</xdr:col>
      <xdr:colOff>373924</xdr:colOff>
      <xdr:row>26</xdr:row>
      <xdr:rowOff>91438</xdr:rowOff>
    </xdr:from>
    <xdr:to>
      <xdr:col>20</xdr:col>
      <xdr:colOff>23767</xdr:colOff>
      <xdr:row>33</xdr:row>
      <xdr:rowOff>101600</xdr:rowOff>
    </xdr:to>
    <xdr:sp macro="" textlink="">
      <xdr:nvSpPr>
        <xdr:cNvPr id="12" name="Rounded Rectangle 2">
          <a:hlinkClick xmlns:r="http://schemas.openxmlformats.org/officeDocument/2006/relationships" r:id="rId7"/>
          <a:extLst>
            <a:ext uri="{FF2B5EF4-FFF2-40B4-BE49-F238E27FC236}">
              <a16:creationId xmlns:a16="http://schemas.microsoft.com/office/drawing/2014/main" id="{00000000-0008-0000-0400-00000C000000}"/>
            </a:ext>
          </a:extLst>
        </xdr:cNvPr>
        <xdr:cNvSpPr/>
      </xdr:nvSpPr>
      <xdr:spPr>
        <a:xfrm>
          <a:off x="7841524" y="4714238"/>
          <a:ext cx="4628243" cy="125476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baseline="0">
              <a:solidFill>
                <a:schemeClr val="accent2">
                  <a:lumMod val="50000"/>
                </a:schemeClr>
              </a:solidFill>
              <a:latin typeface="Lucida Bright" panose="02040602050505020304" pitchFamily="18" charset="0"/>
            </a:rPr>
            <a:t>Determination</a:t>
          </a:r>
          <a:endParaRPr lang="en-US" sz="3200" b="1">
            <a:solidFill>
              <a:schemeClr val="accent2">
                <a:lumMod val="50000"/>
              </a:schemeClr>
            </a:solidFill>
            <a:latin typeface="Lucida Bright" panose="020406020505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597899</xdr:colOff>
      <xdr:row>4</xdr:row>
      <xdr:rowOff>184602</xdr:rowOff>
    </xdr:from>
    <xdr:to>
      <xdr:col>25</xdr:col>
      <xdr:colOff>152491</xdr:colOff>
      <xdr:row>10</xdr:row>
      <xdr:rowOff>177800</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7233649" y="930727"/>
          <a:ext cx="800009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Final Exam</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11" name="Left Arrow 20">
          <a:hlinkClick xmlns:r="http://schemas.openxmlformats.org/officeDocument/2006/relationships" r:id="rId1"/>
          <a:extLst>
            <a:ext uri="{FF2B5EF4-FFF2-40B4-BE49-F238E27FC236}">
              <a16:creationId xmlns:a16="http://schemas.microsoft.com/office/drawing/2014/main" id="{00000000-0008-0000-0500-00000B000000}"/>
            </a:ext>
          </a:extLst>
        </xdr:cNvPr>
        <xdr:cNvSpPr/>
      </xdr:nvSpPr>
      <xdr:spPr>
        <a:xfrm>
          <a:off x="1480457" y="163286"/>
          <a:ext cx="1384663" cy="125212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5</xdr:col>
      <xdr:colOff>299628</xdr:colOff>
      <xdr:row>24</xdr:row>
      <xdr:rowOff>181975</xdr:rowOff>
    </xdr:from>
    <xdr:to>
      <xdr:col>14</xdr:col>
      <xdr:colOff>285749</xdr:colOff>
      <xdr:row>29</xdr:row>
      <xdr:rowOff>102508</xdr:rowOff>
    </xdr:to>
    <xdr:sp macro="" textlink="">
      <xdr:nvSpPr>
        <xdr:cNvPr id="13" name="Rounded Rectangle 13">
          <a:hlinkClick xmlns:r="http://schemas.openxmlformats.org/officeDocument/2006/relationships" r:id="rId2"/>
          <a:extLst>
            <a:ext uri="{FF2B5EF4-FFF2-40B4-BE49-F238E27FC236}">
              <a16:creationId xmlns:a16="http://schemas.microsoft.com/office/drawing/2014/main" id="{00000000-0008-0000-0500-00000D000000}"/>
            </a:ext>
          </a:extLst>
        </xdr:cNvPr>
        <xdr:cNvSpPr/>
      </xdr:nvSpPr>
      <xdr:spPr>
        <a:xfrm>
          <a:off x="3315878" y="4738100"/>
          <a:ext cx="5415371" cy="8730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aseline="0">
              <a:solidFill>
                <a:schemeClr val="tx1"/>
              </a:solidFill>
              <a:latin typeface="Lucida Bright" panose="02040602050505020304" pitchFamily="18" charset="0"/>
            </a:rPr>
            <a:t> </a:t>
          </a: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36</xdr:col>
      <xdr:colOff>472349</xdr:colOff>
      <xdr:row>0</xdr:row>
      <xdr:rowOff>0</xdr:rowOff>
    </xdr:from>
    <xdr:to>
      <xdr:col>44</xdr:col>
      <xdr:colOff>94071</xdr:colOff>
      <xdr:row>0</xdr:row>
      <xdr:rowOff>0</xdr:rowOff>
    </xdr:to>
    <xdr:sp macro="" textlink="">
      <xdr:nvSpPr>
        <xdr:cNvPr id="14" name="Rounded Rectangle 16">
          <a:hlinkClick xmlns:r="http://schemas.openxmlformats.org/officeDocument/2006/relationships" r:id="rId3"/>
          <a:extLst>
            <a:ext uri="{FF2B5EF4-FFF2-40B4-BE49-F238E27FC236}">
              <a16:creationId xmlns:a16="http://schemas.microsoft.com/office/drawing/2014/main" id="{00000000-0008-0000-0500-00000E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6</xdr:col>
      <xdr:colOff>476250</xdr:colOff>
      <xdr:row>16</xdr:row>
      <xdr:rowOff>15875</xdr:rowOff>
    </xdr:from>
    <xdr:to>
      <xdr:col>13</xdr:col>
      <xdr:colOff>444500</xdr:colOff>
      <xdr:row>21</xdr:row>
      <xdr:rowOff>63500</xdr:rowOff>
    </xdr:to>
    <xdr:sp macro="" textlink="">
      <xdr:nvSpPr>
        <xdr:cNvPr id="7" name="Rounded Rectangle 1">
          <a:extLst>
            <a:ext uri="{FF2B5EF4-FFF2-40B4-BE49-F238E27FC236}">
              <a16:creationId xmlns:a16="http://schemas.microsoft.com/office/drawing/2014/main" id="{00000000-0008-0000-0500-000007000000}"/>
            </a:ext>
          </a:extLst>
        </xdr:cNvPr>
        <xdr:cNvSpPr/>
      </xdr:nvSpPr>
      <xdr:spPr>
        <a:xfrm>
          <a:off x="4095750" y="3048000"/>
          <a:ext cx="41910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accent5">
                  <a:lumMod val="50000"/>
                </a:schemeClr>
              </a:solidFill>
              <a:latin typeface="Lucida Bright" panose="02040602050505020304" pitchFamily="18" charset="0"/>
            </a:rPr>
            <a:t>PERT</a:t>
          </a:r>
        </a:p>
      </xdr:txBody>
    </xdr:sp>
    <xdr:clientData/>
  </xdr:twoCellAnchor>
  <xdr:twoCellAnchor>
    <xdr:from>
      <xdr:col>21</xdr:col>
      <xdr:colOff>95250</xdr:colOff>
      <xdr:row>15</xdr:row>
      <xdr:rowOff>63500</xdr:rowOff>
    </xdr:from>
    <xdr:to>
      <xdr:col>28</xdr:col>
      <xdr:colOff>63500</xdr:colOff>
      <xdr:row>20</xdr:row>
      <xdr:rowOff>111125</xdr:rowOff>
    </xdr:to>
    <xdr:sp macro="" textlink="">
      <xdr:nvSpPr>
        <xdr:cNvPr id="8" name="Rounded Rectangle 1">
          <a:extLst>
            <a:ext uri="{FF2B5EF4-FFF2-40B4-BE49-F238E27FC236}">
              <a16:creationId xmlns:a16="http://schemas.microsoft.com/office/drawing/2014/main" id="{00000000-0008-0000-0500-000008000000}"/>
            </a:ext>
          </a:extLst>
        </xdr:cNvPr>
        <xdr:cNvSpPr/>
      </xdr:nvSpPr>
      <xdr:spPr>
        <a:xfrm>
          <a:off x="12763500" y="2905125"/>
          <a:ext cx="41910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chemeClr val="accent5">
                  <a:lumMod val="50000"/>
                </a:schemeClr>
              </a:solidFill>
              <a:latin typeface="Lucida Bright" panose="02040602050505020304" pitchFamily="18" charset="0"/>
            </a:rPr>
            <a:t>Gantt</a:t>
          </a:r>
        </a:p>
      </xdr:txBody>
    </xdr:sp>
    <xdr:clientData/>
  </xdr:twoCellAnchor>
  <xdr:twoCellAnchor>
    <xdr:from>
      <xdr:col>20</xdr:col>
      <xdr:colOff>182153</xdr:colOff>
      <xdr:row>25</xdr:row>
      <xdr:rowOff>48625</xdr:rowOff>
    </xdr:from>
    <xdr:to>
      <xdr:col>29</xdr:col>
      <xdr:colOff>168274</xdr:colOff>
      <xdr:row>29</xdr:row>
      <xdr:rowOff>159658</xdr:rowOff>
    </xdr:to>
    <xdr:sp macro="" textlink="">
      <xdr:nvSpPr>
        <xdr:cNvPr id="9" name="Rounded Rectangle 13">
          <a:hlinkClick xmlns:r="http://schemas.openxmlformats.org/officeDocument/2006/relationships" r:id="rId4"/>
          <a:extLst>
            <a:ext uri="{FF2B5EF4-FFF2-40B4-BE49-F238E27FC236}">
              <a16:creationId xmlns:a16="http://schemas.microsoft.com/office/drawing/2014/main" id="{00000000-0008-0000-0500-000009000000}"/>
            </a:ext>
          </a:extLst>
        </xdr:cNvPr>
        <xdr:cNvSpPr/>
      </xdr:nvSpPr>
      <xdr:spPr>
        <a:xfrm>
          <a:off x="12247153" y="4795250"/>
          <a:ext cx="5415371" cy="8730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aseline="0">
              <a:solidFill>
                <a:schemeClr val="tx1"/>
              </a:solidFill>
              <a:latin typeface="Lucida Bright" panose="02040602050505020304" pitchFamily="18" charset="0"/>
            </a:rPr>
            <a:t> </a:t>
          </a: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a:t>
          </a:r>
          <a:endParaRPr lang="en-US" sz="3600" b="1">
            <a:solidFill>
              <a:schemeClr val="accent2">
                <a:lumMod val="50000"/>
              </a:schemeClr>
            </a:solidFill>
            <a:latin typeface="Lucida Bright" panose="020406020505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264524</xdr:colOff>
      <xdr:row>4</xdr:row>
      <xdr:rowOff>41727</xdr:rowOff>
    </xdr:from>
    <xdr:to>
      <xdr:col>24</xdr:col>
      <xdr:colOff>422366</xdr:colOff>
      <xdr:row>10</xdr:row>
      <xdr:rowOff>34925</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6900274" y="787852"/>
          <a:ext cx="8000092" cy="11361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tx2">
                  <a:lumMod val="50000"/>
                </a:schemeClr>
              </a:solidFill>
              <a:latin typeface="Lucida Bright" panose="02040602050505020304" pitchFamily="18" charset="0"/>
            </a:rPr>
            <a:t>Test 2 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2</xdr:col>
      <xdr:colOff>213632</xdr:colOff>
      <xdr:row>2</xdr:row>
      <xdr:rowOff>52161</xdr:rowOff>
    </xdr:from>
    <xdr:to>
      <xdr:col>4</xdr:col>
      <xdr:colOff>379095</xdr:colOff>
      <xdr:row>8</xdr:row>
      <xdr:rowOff>154940</xdr:rowOff>
    </xdr:to>
    <xdr:sp macro="" textlink="">
      <xdr:nvSpPr>
        <xdr:cNvPr id="11" name="Left Arrow 20">
          <a:hlinkClick xmlns:r="http://schemas.openxmlformats.org/officeDocument/2006/relationships" r:id="rId1"/>
          <a:extLst>
            <a:ext uri="{FF2B5EF4-FFF2-40B4-BE49-F238E27FC236}">
              <a16:creationId xmlns:a16="http://schemas.microsoft.com/office/drawing/2014/main" id="{00000000-0008-0000-0600-00000B000000}"/>
            </a:ext>
          </a:extLst>
        </xdr:cNvPr>
        <xdr:cNvSpPr/>
      </xdr:nvSpPr>
      <xdr:spPr>
        <a:xfrm>
          <a:off x="1420132" y="417286"/>
          <a:ext cx="1371963" cy="12457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36</xdr:col>
      <xdr:colOff>472349</xdr:colOff>
      <xdr:row>0</xdr:row>
      <xdr:rowOff>0</xdr:rowOff>
    </xdr:from>
    <xdr:to>
      <xdr:col>44</xdr:col>
      <xdr:colOff>94071</xdr:colOff>
      <xdr:row>0</xdr:row>
      <xdr:rowOff>0</xdr:rowOff>
    </xdr:to>
    <xdr:sp macro="" textlink="">
      <xdr:nvSpPr>
        <xdr:cNvPr id="14" name="Rounded Rectangle 16">
          <a:hlinkClick xmlns:r="http://schemas.openxmlformats.org/officeDocument/2006/relationships" r:id="rId2"/>
          <a:extLst>
            <a:ext uri="{FF2B5EF4-FFF2-40B4-BE49-F238E27FC236}">
              <a16:creationId xmlns:a16="http://schemas.microsoft.com/office/drawing/2014/main" id="{00000000-0008-0000-0600-00000E000000}"/>
            </a:ext>
          </a:extLst>
        </xdr:cNvPr>
        <xdr:cNvSpPr/>
      </xdr:nvSpPr>
      <xdr:spPr>
        <a:xfrm>
          <a:off x="22417949" y="0"/>
          <a:ext cx="449852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twoCellAnchor>
    <xdr:from>
      <xdr:col>13</xdr:col>
      <xdr:colOff>412750</xdr:colOff>
      <xdr:row>14</xdr:row>
      <xdr:rowOff>63500</xdr:rowOff>
    </xdr:from>
    <xdr:to>
      <xdr:col>23</xdr:col>
      <xdr:colOff>285750</xdr:colOff>
      <xdr:row>19</xdr:row>
      <xdr:rowOff>111125</xdr:rowOff>
    </xdr:to>
    <xdr:sp macro="" textlink="">
      <xdr:nvSpPr>
        <xdr:cNvPr id="17" name="Rounded Rectangle 1">
          <a:extLst>
            <a:ext uri="{FF2B5EF4-FFF2-40B4-BE49-F238E27FC236}">
              <a16:creationId xmlns:a16="http://schemas.microsoft.com/office/drawing/2014/main" id="{00000000-0008-0000-0600-000011000000}"/>
            </a:ext>
          </a:extLst>
        </xdr:cNvPr>
        <xdr:cNvSpPr/>
      </xdr:nvSpPr>
      <xdr:spPr>
        <a:xfrm>
          <a:off x="8255000" y="2714625"/>
          <a:ext cx="5905500" cy="1000125"/>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chemeClr val="accent5">
                  <a:lumMod val="50000"/>
                </a:schemeClr>
              </a:solidFill>
              <a:latin typeface="Lucida Bright" panose="02040602050505020304" pitchFamily="18" charset="0"/>
            </a:rPr>
            <a:t>Waiting Lines  </a:t>
          </a:r>
          <a:endParaRPr lang="en-US" sz="4000">
            <a:solidFill>
              <a:schemeClr val="accent5">
                <a:lumMod val="50000"/>
              </a:schemeClr>
            </a:solidFill>
            <a:latin typeface="Lucida Bright" panose="02040602050505020304" pitchFamily="18" charset="0"/>
          </a:endParaRPr>
        </a:p>
      </xdr:txBody>
    </xdr:sp>
    <xdr:clientData/>
  </xdr:twoCellAnchor>
  <xdr:twoCellAnchor>
    <xdr:from>
      <xdr:col>14</xdr:col>
      <xdr:colOff>558799</xdr:colOff>
      <xdr:row>23</xdr:row>
      <xdr:rowOff>45450</xdr:rowOff>
    </xdr:from>
    <xdr:to>
      <xdr:col>22</xdr:col>
      <xdr:colOff>225424</xdr:colOff>
      <xdr:row>27</xdr:row>
      <xdr:rowOff>156483</xdr:rowOff>
    </xdr:to>
    <xdr:sp macro="" textlink="">
      <xdr:nvSpPr>
        <xdr:cNvPr id="12" name="Rounded Rectangle 13">
          <a:hlinkClick xmlns:r="http://schemas.openxmlformats.org/officeDocument/2006/relationships" r:id="rId3"/>
          <a:extLst>
            <a:ext uri="{FF2B5EF4-FFF2-40B4-BE49-F238E27FC236}">
              <a16:creationId xmlns:a16="http://schemas.microsoft.com/office/drawing/2014/main" id="{00000000-0008-0000-0600-00000C000000}"/>
            </a:ext>
          </a:extLst>
        </xdr:cNvPr>
        <xdr:cNvSpPr/>
      </xdr:nvSpPr>
      <xdr:spPr>
        <a:xfrm>
          <a:off x="9004299" y="4411075"/>
          <a:ext cx="4492625" cy="8730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3</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14</xdr:col>
      <xdr:colOff>571500</xdr:colOff>
      <xdr:row>30</xdr:row>
      <xdr:rowOff>47625</xdr:rowOff>
    </xdr:from>
    <xdr:to>
      <xdr:col>22</xdr:col>
      <xdr:colOff>238125</xdr:colOff>
      <xdr:row>34</xdr:row>
      <xdr:rowOff>158658</xdr:rowOff>
    </xdr:to>
    <xdr:sp macro="" textlink="">
      <xdr:nvSpPr>
        <xdr:cNvPr id="13" name="Rounded Rectangle 13">
          <a:hlinkClick xmlns:r="http://schemas.openxmlformats.org/officeDocument/2006/relationships" r:id="rId4"/>
          <a:extLst>
            <a:ext uri="{FF2B5EF4-FFF2-40B4-BE49-F238E27FC236}">
              <a16:creationId xmlns:a16="http://schemas.microsoft.com/office/drawing/2014/main" id="{00000000-0008-0000-0600-00000D000000}"/>
            </a:ext>
          </a:extLst>
        </xdr:cNvPr>
        <xdr:cNvSpPr/>
      </xdr:nvSpPr>
      <xdr:spPr>
        <a:xfrm>
          <a:off x="9017000" y="5746750"/>
          <a:ext cx="4492625" cy="8730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4</a:t>
          </a:r>
          <a:endParaRPr lang="en-US" sz="3600" b="1">
            <a:solidFill>
              <a:schemeClr val="accent2">
                <a:lumMod val="50000"/>
              </a:schemeClr>
            </a:solidFill>
            <a:latin typeface="Lucida Bright" panose="020406020505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26:U42"/>
  <sheetViews>
    <sheetView zoomScale="70" zoomScaleNormal="70" workbookViewId="0">
      <selection activeCell="AC46" sqref="A1:AC46"/>
    </sheetView>
  </sheetViews>
  <sheetFormatPr defaultColWidth="9.140625" defaultRowHeight="15" x14ac:dyDescent="0.25"/>
  <cols>
    <col min="1" max="16" width="9.140625" style="54"/>
    <col min="17" max="17" width="11.7109375" style="54" customWidth="1"/>
    <col min="18" max="16384" width="9.140625" style="54"/>
  </cols>
  <sheetData>
    <row r="26" spans="4:21" ht="21" x14ac:dyDescent="0.25">
      <c r="D26" s="124"/>
      <c r="E26" s="124"/>
      <c r="F26" s="124"/>
      <c r="G26" s="124"/>
      <c r="H26" s="124"/>
    </row>
    <row r="27" spans="4:21" ht="21" x14ac:dyDescent="0.25">
      <c r="D27" s="124"/>
      <c r="E27" s="124"/>
      <c r="F27" s="124"/>
      <c r="G27" s="124"/>
      <c r="H27" s="124"/>
    </row>
    <row r="28" spans="4:21" ht="21" x14ac:dyDescent="0.25">
      <c r="D28" s="124"/>
      <c r="E28" s="124"/>
      <c r="F28" s="124"/>
      <c r="G28" s="124"/>
      <c r="H28" s="124"/>
    </row>
    <row r="29" spans="4:21" ht="21" x14ac:dyDescent="0.25">
      <c r="D29" s="124"/>
      <c r="E29" s="124"/>
      <c r="F29" s="124"/>
      <c r="G29" s="124"/>
      <c r="H29" s="124"/>
    </row>
    <row r="30" spans="4:21" ht="21" x14ac:dyDescent="0.25">
      <c r="D30" s="124"/>
      <c r="E30" s="124"/>
      <c r="F30" s="124"/>
      <c r="G30" s="124"/>
      <c r="H30" s="124"/>
      <c r="Q30" s="125"/>
      <c r="R30" s="125"/>
      <c r="S30" s="125"/>
      <c r="T30" s="125"/>
      <c r="U30" s="126"/>
    </row>
    <row r="31" spans="4:21" x14ac:dyDescent="0.25">
      <c r="Q31" s="125"/>
      <c r="R31" s="125"/>
      <c r="S31" s="125"/>
      <c r="T31" s="125"/>
      <c r="U31" s="126"/>
    </row>
    <row r="32" spans="4:21" x14ac:dyDescent="0.25">
      <c r="Q32" s="125"/>
      <c r="R32" s="125"/>
      <c r="S32" s="125"/>
      <c r="T32" s="125"/>
      <c r="U32" s="126"/>
    </row>
    <row r="33" spans="17:21" x14ac:dyDescent="0.25">
      <c r="Q33" s="126"/>
      <c r="R33" s="126"/>
      <c r="S33" s="126"/>
      <c r="T33" s="126"/>
    </row>
    <row r="36" spans="17:21" x14ac:dyDescent="0.25">
      <c r="Q36" s="125"/>
      <c r="R36" s="125"/>
      <c r="S36" s="125"/>
      <c r="T36" s="125"/>
      <c r="U36" s="126"/>
    </row>
    <row r="37" spans="17:21" x14ac:dyDescent="0.25">
      <c r="Q37" s="125"/>
      <c r="R37" s="125"/>
      <c r="S37" s="125"/>
      <c r="T37" s="125"/>
      <c r="U37" s="126"/>
    </row>
    <row r="38" spans="17:21" x14ac:dyDescent="0.25">
      <c r="Q38" s="125"/>
      <c r="R38" s="125"/>
      <c r="S38" s="125"/>
      <c r="T38" s="125"/>
      <c r="U38" s="126"/>
    </row>
    <row r="39" spans="17:21" x14ac:dyDescent="0.25">
      <c r="Q39" s="126"/>
      <c r="R39" s="126"/>
      <c r="S39" s="126"/>
      <c r="T39" s="126"/>
    </row>
    <row r="42" spans="17:21" ht="36" x14ac:dyDescent="0.55000000000000004">
      <c r="Q42" s="127"/>
    </row>
  </sheetData>
  <pageMargins left="0.7" right="0.7" top="0.75" bottom="0.75" header="0.3" footer="0.3"/>
  <pageSetup scale="5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8"/>
  <sheetViews>
    <sheetView zoomScale="60" zoomScaleNormal="60" workbookViewId="0"/>
  </sheetViews>
  <sheetFormatPr defaultColWidth="9.140625" defaultRowHeight="15" x14ac:dyDescent="0.25"/>
  <cols>
    <col min="1" max="16384" width="9.140625" style="1"/>
  </cols>
  <sheetData>
    <row r="1" spans="1:27" x14ac:dyDescent="0.25">
      <c r="A1" s="1" t="s">
        <v>0</v>
      </c>
    </row>
    <row r="14" spans="1:27" x14ac:dyDescent="0.25">
      <c r="K14" s="27"/>
      <c r="L14" s="27"/>
      <c r="M14" s="27"/>
      <c r="N14" s="27"/>
      <c r="O14" s="27"/>
      <c r="P14" s="27"/>
      <c r="Q14" s="27"/>
      <c r="R14" s="27"/>
      <c r="S14" s="27"/>
      <c r="T14" s="27"/>
      <c r="U14" s="27"/>
      <c r="V14" s="27"/>
      <c r="W14" s="27"/>
      <c r="X14" s="27"/>
      <c r="Y14" s="27"/>
      <c r="Z14" s="27"/>
      <c r="AA14" s="27"/>
    </row>
    <row r="15" spans="1:27" x14ac:dyDescent="0.25">
      <c r="K15" s="27"/>
      <c r="L15" s="27"/>
      <c r="M15" s="27"/>
      <c r="N15" s="27"/>
      <c r="O15" s="27"/>
      <c r="P15" s="27"/>
      <c r="Q15" s="27"/>
      <c r="R15" s="27"/>
      <c r="S15" s="27"/>
      <c r="T15" s="27"/>
      <c r="U15" s="27"/>
      <c r="V15" s="27"/>
      <c r="W15" s="27"/>
      <c r="X15" s="27"/>
      <c r="Y15" s="27"/>
      <c r="Z15" s="27"/>
      <c r="AA15" s="27"/>
    </row>
    <row r="16" spans="1:27" x14ac:dyDescent="0.25">
      <c r="K16" s="27"/>
      <c r="L16" s="27"/>
      <c r="M16" s="27"/>
      <c r="N16" s="27"/>
      <c r="O16" s="27"/>
      <c r="P16" s="27"/>
      <c r="Q16" s="27"/>
      <c r="R16" s="27"/>
      <c r="S16" s="27"/>
      <c r="T16" s="27"/>
      <c r="U16" s="27"/>
      <c r="V16" s="27"/>
      <c r="W16" s="27"/>
      <c r="X16" s="27"/>
      <c r="Y16" s="27"/>
      <c r="Z16" s="27"/>
      <c r="AA16" s="27"/>
    </row>
    <row r="17" spans="11:27" x14ac:dyDescent="0.25">
      <c r="K17" s="27"/>
      <c r="L17" s="27"/>
      <c r="M17" s="27"/>
      <c r="N17" s="27"/>
      <c r="O17" s="27"/>
      <c r="P17" s="27"/>
      <c r="Q17" s="27"/>
      <c r="R17" s="27"/>
      <c r="S17" s="27"/>
      <c r="T17" s="27"/>
      <c r="U17" s="27"/>
      <c r="V17" s="27"/>
      <c r="W17" s="27"/>
      <c r="X17" s="27"/>
      <c r="Y17" s="27"/>
      <c r="Z17" s="27"/>
      <c r="AA17" s="27"/>
    </row>
    <row r="18" spans="11:27" x14ac:dyDescent="0.25">
      <c r="K18" s="27"/>
      <c r="L18" s="27"/>
      <c r="M18" s="27"/>
      <c r="N18" s="27"/>
      <c r="O18" s="27"/>
      <c r="P18" s="27"/>
      <c r="Q18" s="27"/>
      <c r="R18" s="27"/>
      <c r="S18" s="27"/>
      <c r="T18" s="27"/>
      <c r="U18" s="27"/>
      <c r="V18" s="27"/>
      <c r="W18" s="27"/>
      <c r="X18" s="27"/>
      <c r="Y18" s="27"/>
      <c r="Z18" s="27"/>
      <c r="AA18" s="27"/>
    </row>
    <row r="19" spans="11:27" x14ac:dyDescent="0.25">
      <c r="K19" s="27"/>
      <c r="L19" s="27"/>
      <c r="M19" s="27"/>
      <c r="N19" s="27"/>
      <c r="O19" s="27"/>
      <c r="P19" s="27"/>
      <c r="Q19" s="27"/>
      <c r="R19" s="27"/>
      <c r="S19" s="27"/>
      <c r="T19" s="27"/>
      <c r="U19" s="27"/>
      <c r="V19" s="27"/>
      <c r="W19" s="27"/>
      <c r="X19" s="27"/>
      <c r="Y19" s="27"/>
      <c r="Z19" s="27"/>
      <c r="AA19" s="27"/>
    </row>
    <row r="20" spans="11:27" x14ac:dyDescent="0.25">
      <c r="K20" s="27"/>
      <c r="L20" s="27"/>
      <c r="M20" s="27"/>
      <c r="N20" s="27"/>
      <c r="O20" s="27"/>
      <c r="P20" s="27"/>
      <c r="Q20" s="27"/>
      <c r="R20" s="27"/>
      <c r="S20" s="27"/>
      <c r="T20" s="27"/>
      <c r="U20" s="27"/>
      <c r="V20" s="27"/>
      <c r="W20" s="27"/>
      <c r="X20" s="27"/>
      <c r="Y20" s="27"/>
      <c r="Z20" s="27"/>
      <c r="AA20" s="27"/>
    </row>
    <row r="21" spans="11:27" x14ac:dyDescent="0.25">
      <c r="K21" s="27"/>
      <c r="L21" s="27"/>
      <c r="M21" s="27"/>
      <c r="N21" s="27"/>
      <c r="O21" s="27"/>
      <c r="P21" s="27"/>
      <c r="Q21" s="27"/>
      <c r="R21" s="27"/>
      <c r="S21" s="27"/>
      <c r="T21" s="27"/>
      <c r="U21" s="27"/>
      <c r="V21" s="27"/>
      <c r="W21" s="27"/>
      <c r="X21" s="27"/>
      <c r="Y21" s="27"/>
      <c r="Z21" s="27"/>
      <c r="AA21" s="27"/>
    </row>
    <row r="22" spans="11:27" x14ac:dyDescent="0.25">
      <c r="K22" s="27"/>
      <c r="L22" s="27"/>
      <c r="M22" s="27"/>
      <c r="N22" s="27"/>
      <c r="O22" s="27"/>
      <c r="P22" s="27"/>
      <c r="Q22" s="27"/>
      <c r="R22" s="27"/>
      <c r="S22" s="27"/>
      <c r="T22" s="27"/>
      <c r="U22" s="27"/>
      <c r="V22" s="27"/>
      <c r="W22" s="27"/>
      <c r="X22" s="27"/>
      <c r="Y22" s="27"/>
      <c r="Z22" s="27"/>
      <c r="AA22" s="27"/>
    </row>
    <row r="23" spans="11:27" x14ac:dyDescent="0.25">
      <c r="K23" s="27"/>
      <c r="L23" s="27"/>
      <c r="M23" s="27"/>
      <c r="N23" s="27"/>
      <c r="O23" s="27"/>
      <c r="P23" s="27"/>
      <c r="Q23" s="27"/>
      <c r="R23" s="27"/>
      <c r="S23" s="27"/>
      <c r="T23" s="27"/>
      <c r="U23" s="27"/>
      <c r="V23" s="27"/>
      <c r="W23" s="27"/>
      <c r="X23" s="27"/>
      <c r="Y23" s="27"/>
      <c r="Z23" s="27"/>
      <c r="AA23" s="27"/>
    </row>
    <row r="24" spans="11:27" x14ac:dyDescent="0.25">
      <c r="K24" s="27"/>
      <c r="L24" s="27"/>
      <c r="M24" s="27"/>
      <c r="N24" s="27"/>
      <c r="O24" s="27"/>
      <c r="P24" s="27"/>
      <c r="Q24" s="27"/>
      <c r="R24" s="27"/>
      <c r="S24" s="27"/>
      <c r="T24" s="27"/>
      <c r="U24" s="27"/>
      <c r="V24" s="27"/>
      <c r="W24" s="27"/>
      <c r="X24" s="27"/>
      <c r="Y24" s="27"/>
      <c r="Z24" s="27"/>
      <c r="AA24" s="27"/>
    </row>
    <row r="25" spans="11:27" x14ac:dyDescent="0.25">
      <c r="K25" s="27"/>
      <c r="L25" s="27"/>
      <c r="M25" s="27"/>
      <c r="N25" s="27"/>
      <c r="O25" s="27"/>
      <c r="P25" s="27"/>
      <c r="Q25" s="27"/>
      <c r="R25" s="27"/>
      <c r="S25" s="27"/>
      <c r="T25" s="27"/>
      <c r="U25" s="27"/>
      <c r="V25" s="27"/>
      <c r="W25" s="27"/>
      <c r="X25" s="27"/>
      <c r="Y25" s="27"/>
      <c r="Z25" s="27"/>
      <c r="AA25" s="27"/>
    </row>
    <row r="26" spans="11:27" x14ac:dyDescent="0.25">
      <c r="K26" s="27"/>
      <c r="L26" s="27"/>
      <c r="M26" s="27"/>
      <c r="N26" s="27"/>
      <c r="O26" s="27"/>
      <c r="P26" s="27"/>
      <c r="Q26" s="27"/>
      <c r="R26" s="27"/>
      <c r="S26" s="27"/>
      <c r="T26" s="27"/>
      <c r="U26" s="27"/>
      <c r="V26" s="27"/>
      <c r="W26" s="27"/>
      <c r="X26" s="27"/>
      <c r="Y26" s="27"/>
      <c r="Z26" s="27"/>
      <c r="AA26" s="27"/>
    </row>
    <row r="27" spans="11:27" x14ac:dyDescent="0.25">
      <c r="K27" s="27"/>
      <c r="L27" s="27"/>
      <c r="M27" s="27"/>
      <c r="N27" s="27"/>
      <c r="O27" s="27"/>
      <c r="P27" s="27"/>
      <c r="Q27" s="27"/>
      <c r="R27" s="27"/>
      <c r="S27" s="27"/>
      <c r="T27" s="27"/>
      <c r="U27" s="27"/>
      <c r="V27" s="27"/>
      <c r="W27" s="27"/>
      <c r="X27" s="27"/>
      <c r="Y27" s="27"/>
      <c r="Z27" s="27"/>
      <c r="AA27" s="27"/>
    </row>
    <row r="28" spans="11:27" x14ac:dyDescent="0.25">
      <c r="K28" s="27"/>
      <c r="L28" s="27"/>
      <c r="M28" s="27"/>
      <c r="N28" s="27"/>
      <c r="O28" s="27"/>
      <c r="P28" s="27"/>
      <c r="Q28" s="27"/>
      <c r="R28" s="27"/>
      <c r="S28" s="27"/>
      <c r="T28" s="27"/>
      <c r="U28" s="27"/>
      <c r="V28" s="27"/>
      <c r="W28" s="27"/>
      <c r="X28" s="27"/>
      <c r="Y28" s="27"/>
      <c r="Z28" s="27"/>
      <c r="AA28" s="27"/>
    </row>
    <row r="29" spans="11:27" x14ac:dyDescent="0.25">
      <c r="K29" s="27"/>
      <c r="L29" s="27"/>
      <c r="M29" s="27"/>
      <c r="N29" s="27"/>
      <c r="O29" s="27"/>
      <c r="P29" s="27"/>
      <c r="Q29" s="27"/>
      <c r="R29" s="27"/>
      <c r="S29" s="27"/>
      <c r="T29" s="27"/>
      <c r="U29" s="27"/>
      <c r="V29" s="27"/>
      <c r="W29" s="27"/>
      <c r="X29" s="27"/>
      <c r="Y29" s="27"/>
      <c r="Z29" s="27"/>
      <c r="AA29" s="27"/>
    </row>
    <row r="30" spans="11:27" x14ac:dyDescent="0.25">
      <c r="K30" s="27"/>
      <c r="L30" s="27"/>
      <c r="M30" s="27"/>
      <c r="N30" s="27"/>
      <c r="O30" s="27"/>
      <c r="P30" s="27"/>
      <c r="Q30" s="27"/>
      <c r="R30" s="27"/>
      <c r="S30" s="27"/>
      <c r="T30" s="27"/>
      <c r="U30" s="27"/>
      <c r="V30" s="27"/>
      <c r="W30" s="27"/>
      <c r="X30" s="27"/>
      <c r="Y30" s="27"/>
      <c r="Z30" s="27"/>
      <c r="AA30" s="27"/>
    </row>
    <row r="31" spans="11:27" x14ac:dyDescent="0.25">
      <c r="K31" s="27"/>
      <c r="L31" s="27"/>
      <c r="M31" s="27"/>
      <c r="N31" s="27"/>
      <c r="O31" s="27"/>
      <c r="P31" s="27"/>
      <c r="Q31" s="27"/>
      <c r="R31" s="27"/>
      <c r="S31" s="27"/>
      <c r="T31" s="27"/>
      <c r="U31" s="27"/>
      <c r="V31" s="27"/>
      <c r="W31" s="27"/>
      <c r="X31" s="27"/>
      <c r="Y31" s="27"/>
      <c r="Z31" s="27"/>
      <c r="AA31" s="27"/>
    </row>
    <row r="32" spans="11:27" x14ac:dyDescent="0.25">
      <c r="K32" s="27"/>
      <c r="L32" s="27"/>
      <c r="M32" s="27"/>
      <c r="N32" s="27"/>
      <c r="O32" s="27"/>
      <c r="P32" s="27"/>
      <c r="Q32" s="27"/>
      <c r="R32" s="27"/>
      <c r="S32" s="27"/>
      <c r="T32" s="27"/>
      <c r="U32" s="27"/>
      <c r="V32" s="27"/>
      <c r="W32" s="27"/>
      <c r="X32" s="27"/>
      <c r="Y32" s="27"/>
      <c r="Z32" s="27"/>
      <c r="AA32" s="27"/>
    </row>
    <row r="33" spans="11:27" x14ac:dyDescent="0.25">
      <c r="K33" s="27"/>
      <c r="L33" s="27"/>
      <c r="M33" s="27"/>
      <c r="N33" s="27"/>
      <c r="O33" s="27"/>
      <c r="P33" s="27"/>
      <c r="Q33" s="27"/>
      <c r="R33" s="27"/>
      <c r="S33" s="27"/>
      <c r="T33" s="27"/>
      <c r="U33" s="27"/>
      <c r="V33" s="27"/>
      <c r="W33" s="27"/>
      <c r="X33" s="27"/>
      <c r="Y33" s="27"/>
      <c r="Z33" s="27"/>
      <c r="AA33" s="27"/>
    </row>
    <row r="34" spans="11:27" x14ac:dyDescent="0.25">
      <c r="K34" s="27"/>
      <c r="L34" s="27"/>
      <c r="M34" s="27"/>
      <c r="N34" s="27"/>
      <c r="O34" s="27"/>
      <c r="P34" s="27"/>
      <c r="Q34" s="27"/>
      <c r="R34" s="27"/>
      <c r="S34" s="27"/>
      <c r="T34" s="27"/>
      <c r="U34" s="27"/>
      <c r="V34" s="27"/>
      <c r="W34" s="27"/>
      <c r="X34" s="27"/>
      <c r="Y34" s="27"/>
      <c r="Z34" s="27"/>
      <c r="AA34" s="27"/>
    </row>
    <row r="35" spans="11:27" x14ac:dyDescent="0.25">
      <c r="K35" s="27"/>
      <c r="L35" s="27"/>
      <c r="M35" s="27"/>
      <c r="N35" s="27"/>
      <c r="O35" s="27"/>
      <c r="P35" s="27"/>
      <c r="Q35" s="27"/>
      <c r="R35" s="27"/>
      <c r="S35" s="27"/>
      <c r="T35" s="27"/>
      <c r="U35" s="27"/>
      <c r="V35" s="27"/>
      <c r="W35" s="27"/>
      <c r="X35" s="27"/>
      <c r="Y35" s="27"/>
      <c r="Z35" s="27"/>
      <c r="AA35" s="27"/>
    </row>
    <row r="36" spans="11:27" x14ac:dyDescent="0.25">
      <c r="K36" s="27"/>
      <c r="L36" s="27"/>
      <c r="M36" s="27"/>
      <c r="N36" s="27"/>
      <c r="O36" s="27"/>
      <c r="P36" s="27"/>
      <c r="Q36" s="27"/>
      <c r="R36" s="27"/>
      <c r="S36" s="27"/>
      <c r="T36" s="27"/>
      <c r="U36" s="27"/>
      <c r="V36" s="27"/>
      <c r="W36" s="27"/>
      <c r="X36" s="27"/>
      <c r="Y36" s="27"/>
      <c r="Z36" s="27"/>
      <c r="AA36" s="27"/>
    </row>
    <row r="37" spans="11:27" x14ac:dyDescent="0.25">
      <c r="K37" s="27"/>
      <c r="L37" s="27"/>
      <c r="M37" s="27"/>
      <c r="N37" s="27"/>
      <c r="O37" s="27"/>
      <c r="P37" s="27"/>
      <c r="Q37" s="27"/>
      <c r="R37" s="27"/>
      <c r="S37" s="27"/>
      <c r="T37" s="27"/>
      <c r="U37" s="27"/>
      <c r="V37" s="27"/>
      <c r="W37" s="27"/>
      <c r="X37" s="27"/>
      <c r="Y37" s="27"/>
      <c r="Z37" s="27"/>
      <c r="AA37" s="27"/>
    </row>
    <row r="38" spans="11:27" x14ac:dyDescent="0.25">
      <c r="K38" s="27"/>
      <c r="L38" s="27"/>
      <c r="M38" s="27"/>
      <c r="N38" s="27"/>
      <c r="O38" s="27"/>
      <c r="P38" s="27"/>
      <c r="Q38" s="27"/>
      <c r="R38" s="27"/>
      <c r="S38" s="27"/>
      <c r="T38" s="27"/>
      <c r="U38" s="27"/>
      <c r="V38" s="27"/>
      <c r="W38" s="27"/>
      <c r="X38" s="27"/>
      <c r="Y38" s="27"/>
      <c r="Z38" s="27"/>
      <c r="AA38" s="27"/>
    </row>
    <row r="39" spans="11:27" x14ac:dyDescent="0.25">
      <c r="K39" s="27"/>
      <c r="L39" s="27"/>
      <c r="M39" s="27"/>
      <c r="N39" s="27"/>
      <c r="O39" s="27"/>
      <c r="P39" s="27"/>
      <c r="Q39" s="27"/>
      <c r="R39" s="27"/>
      <c r="S39" s="27"/>
      <c r="T39" s="27"/>
      <c r="U39" s="27"/>
      <c r="V39" s="27"/>
      <c r="W39" s="27"/>
      <c r="X39" s="27"/>
      <c r="Y39" s="27"/>
      <c r="Z39" s="27"/>
      <c r="AA39" s="27"/>
    </row>
    <row r="40" spans="11:27" x14ac:dyDescent="0.25">
      <c r="K40" s="27"/>
      <c r="L40" s="27"/>
      <c r="M40" s="27"/>
      <c r="N40" s="27"/>
      <c r="O40" s="27"/>
      <c r="P40" s="27"/>
      <c r="Q40" s="27"/>
      <c r="R40" s="27"/>
      <c r="S40" s="27"/>
      <c r="T40" s="27"/>
      <c r="U40" s="27"/>
      <c r="V40" s="27"/>
      <c r="W40" s="27"/>
      <c r="X40" s="27"/>
      <c r="Y40" s="27"/>
      <c r="Z40" s="27"/>
      <c r="AA40" s="27"/>
    </row>
    <row r="41" spans="11:27" x14ac:dyDescent="0.25">
      <c r="K41" s="27"/>
      <c r="L41" s="27"/>
      <c r="M41" s="27"/>
      <c r="N41" s="27"/>
      <c r="O41" s="27"/>
      <c r="P41" s="27"/>
      <c r="Q41" s="27"/>
      <c r="R41" s="27"/>
      <c r="S41" s="27"/>
      <c r="T41" s="27"/>
      <c r="U41" s="27"/>
      <c r="V41" s="27"/>
      <c r="W41" s="27"/>
      <c r="X41" s="27"/>
      <c r="Y41" s="27"/>
      <c r="Z41" s="27"/>
      <c r="AA41" s="27"/>
    </row>
    <row r="42" spans="11:27" x14ac:dyDescent="0.25">
      <c r="K42" s="27"/>
      <c r="L42" s="27"/>
      <c r="M42" s="27"/>
      <c r="N42" s="27"/>
      <c r="O42" s="27"/>
      <c r="P42" s="27"/>
      <c r="Q42" s="27"/>
      <c r="R42" s="27"/>
      <c r="S42" s="27"/>
      <c r="T42" s="27"/>
      <c r="U42" s="27"/>
      <c r="V42" s="27"/>
      <c r="W42" s="27"/>
      <c r="X42" s="27"/>
      <c r="Y42" s="27"/>
      <c r="Z42" s="27"/>
      <c r="AA42" s="27"/>
    </row>
    <row r="43" spans="11:27" x14ac:dyDescent="0.25">
      <c r="K43" s="27"/>
      <c r="L43" s="27"/>
      <c r="M43" s="27"/>
      <c r="N43" s="27"/>
      <c r="O43" s="27"/>
      <c r="P43" s="27"/>
      <c r="Q43" s="27"/>
      <c r="R43" s="27"/>
      <c r="S43" s="27"/>
      <c r="T43" s="27"/>
      <c r="U43" s="27"/>
      <c r="V43" s="27"/>
      <c r="W43" s="27"/>
      <c r="X43" s="27"/>
      <c r="Y43" s="27"/>
      <c r="Z43" s="27"/>
      <c r="AA43" s="27"/>
    </row>
    <row r="44" spans="11:27" x14ac:dyDescent="0.25">
      <c r="K44" s="27"/>
      <c r="L44" s="27"/>
      <c r="M44" s="27"/>
      <c r="N44" s="27"/>
      <c r="O44" s="27"/>
      <c r="P44" s="27"/>
      <c r="Q44" s="27"/>
      <c r="R44" s="27"/>
      <c r="S44" s="27"/>
      <c r="T44" s="27"/>
      <c r="U44" s="27"/>
      <c r="V44" s="27"/>
      <c r="W44" s="27"/>
      <c r="X44" s="27"/>
      <c r="Y44" s="27"/>
      <c r="Z44" s="27"/>
      <c r="AA44" s="27"/>
    </row>
    <row r="45" spans="11:27" x14ac:dyDescent="0.25">
      <c r="K45" s="27"/>
      <c r="L45" s="27"/>
      <c r="M45" s="27"/>
      <c r="N45" s="27"/>
      <c r="O45" s="27"/>
      <c r="P45" s="27"/>
      <c r="Q45" s="27"/>
      <c r="R45" s="27"/>
      <c r="S45" s="27"/>
      <c r="T45" s="27"/>
      <c r="U45" s="27"/>
      <c r="V45" s="27"/>
      <c r="W45" s="27"/>
      <c r="X45" s="27"/>
      <c r="Y45" s="27"/>
      <c r="Z45" s="27"/>
      <c r="AA45" s="27"/>
    </row>
    <row r="46" spans="11:27" x14ac:dyDescent="0.25">
      <c r="K46" s="27"/>
      <c r="L46" s="27"/>
      <c r="M46" s="27"/>
      <c r="N46" s="27"/>
      <c r="O46" s="27"/>
      <c r="P46" s="27"/>
      <c r="Q46" s="27"/>
      <c r="R46" s="27"/>
      <c r="S46" s="27"/>
      <c r="T46" s="27"/>
      <c r="U46" s="27"/>
      <c r="V46" s="27"/>
      <c r="W46" s="27"/>
      <c r="X46" s="27"/>
      <c r="Y46" s="27"/>
      <c r="Z46" s="27"/>
      <c r="AA46" s="27"/>
    </row>
    <row r="47" spans="11:27" x14ac:dyDescent="0.25">
      <c r="K47" s="27"/>
      <c r="L47" s="27"/>
      <c r="M47" s="27"/>
      <c r="N47" s="27"/>
      <c r="O47" s="27"/>
      <c r="P47" s="27"/>
      <c r="Q47" s="27"/>
      <c r="R47" s="27"/>
      <c r="S47" s="27"/>
      <c r="T47" s="27"/>
      <c r="U47" s="27"/>
      <c r="V47" s="27"/>
      <c r="W47" s="27"/>
      <c r="X47" s="27"/>
      <c r="Y47" s="27"/>
      <c r="Z47" s="27"/>
      <c r="AA47" s="27"/>
    </row>
    <row r="48" spans="11:27" x14ac:dyDescent="0.25">
      <c r="K48" s="27"/>
      <c r="L48" s="27"/>
      <c r="M48" s="27"/>
      <c r="N48" s="27"/>
      <c r="O48" s="27"/>
      <c r="P48" s="27"/>
      <c r="Q48" s="27"/>
      <c r="R48" s="27"/>
      <c r="S48" s="27"/>
      <c r="T48" s="27"/>
      <c r="U48" s="27"/>
      <c r="V48" s="27"/>
      <c r="W48" s="27"/>
      <c r="X48" s="27"/>
      <c r="Y48" s="27"/>
      <c r="Z48" s="27"/>
      <c r="AA48" s="27"/>
    </row>
  </sheetData>
  <pageMargins left="0.7" right="0.7" top="0.75" bottom="0.75" header="0.3" footer="0.3"/>
  <pageSetup scale="2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8"/>
  <sheetViews>
    <sheetView showRowColHeaders="0" zoomScale="60" zoomScaleNormal="60" workbookViewId="0"/>
  </sheetViews>
  <sheetFormatPr defaultColWidth="9.140625" defaultRowHeight="15" x14ac:dyDescent="0.25"/>
  <cols>
    <col min="1" max="16384" width="9.140625" style="1"/>
  </cols>
  <sheetData>
    <row r="1" spans="1:27" x14ac:dyDescent="0.25">
      <c r="A1" s="1" t="s">
        <v>0</v>
      </c>
    </row>
    <row r="14" spans="1:27" x14ac:dyDescent="0.25">
      <c r="K14" s="27"/>
      <c r="L14" s="27"/>
      <c r="M14" s="27"/>
      <c r="N14" s="27"/>
      <c r="O14" s="27"/>
      <c r="P14" s="27"/>
      <c r="Q14" s="27"/>
      <c r="R14" s="27"/>
      <c r="S14" s="27"/>
      <c r="T14" s="27"/>
      <c r="U14" s="27"/>
      <c r="V14" s="27"/>
      <c r="W14" s="27"/>
      <c r="X14" s="27"/>
      <c r="Y14" s="27"/>
      <c r="Z14" s="27"/>
      <c r="AA14" s="27"/>
    </row>
    <row r="15" spans="1:27" x14ac:dyDescent="0.25">
      <c r="K15" s="27"/>
      <c r="L15" s="27"/>
      <c r="M15" s="27"/>
      <c r="N15" s="27"/>
      <c r="O15" s="27"/>
      <c r="P15" s="27"/>
      <c r="Q15" s="27"/>
      <c r="R15" s="27"/>
      <c r="S15" s="27"/>
      <c r="T15" s="27"/>
      <c r="U15" s="27"/>
      <c r="V15" s="27"/>
      <c r="W15" s="27"/>
      <c r="X15" s="27"/>
      <c r="Y15" s="27"/>
      <c r="Z15" s="27"/>
      <c r="AA15" s="27"/>
    </row>
    <row r="16" spans="1:27" x14ac:dyDescent="0.25">
      <c r="K16" s="27"/>
      <c r="L16" s="27"/>
      <c r="M16" s="27"/>
      <c r="N16" s="27"/>
      <c r="O16" s="27"/>
      <c r="P16" s="27"/>
      <c r="Q16" s="27"/>
      <c r="R16" s="27"/>
      <c r="S16" s="27"/>
      <c r="T16" s="27"/>
      <c r="U16" s="27"/>
      <c r="V16" s="27"/>
      <c r="W16" s="27"/>
      <c r="X16" s="27"/>
      <c r="Y16" s="27"/>
      <c r="Z16" s="27"/>
      <c r="AA16" s="27"/>
    </row>
    <row r="17" spans="11:27" x14ac:dyDescent="0.25">
      <c r="K17" s="27"/>
      <c r="L17" s="27"/>
      <c r="M17" s="27"/>
      <c r="N17" s="27"/>
      <c r="O17" s="27"/>
      <c r="P17" s="27"/>
      <c r="Q17" s="27"/>
      <c r="R17" s="27"/>
      <c r="S17" s="27"/>
      <c r="T17" s="27"/>
      <c r="U17" s="27"/>
      <c r="V17" s="27"/>
      <c r="W17" s="27"/>
      <c r="X17" s="27"/>
      <c r="Y17" s="27"/>
      <c r="Z17" s="27"/>
      <c r="AA17" s="27"/>
    </row>
    <row r="18" spans="11:27" x14ac:dyDescent="0.25">
      <c r="K18" s="27"/>
      <c r="L18" s="27"/>
      <c r="M18" s="27"/>
      <c r="N18" s="27"/>
      <c r="O18" s="27"/>
      <c r="P18" s="27"/>
      <c r="Q18" s="27"/>
      <c r="R18" s="27"/>
      <c r="S18" s="27"/>
      <c r="T18" s="27"/>
      <c r="U18" s="27"/>
      <c r="V18" s="27"/>
      <c r="W18" s="27"/>
      <c r="X18" s="27"/>
      <c r="Y18" s="27"/>
      <c r="Z18" s="27"/>
      <c r="AA18" s="27"/>
    </row>
    <row r="19" spans="11:27" x14ac:dyDescent="0.25">
      <c r="K19" s="27"/>
      <c r="L19" s="27"/>
      <c r="M19" s="27"/>
      <c r="N19" s="27"/>
      <c r="O19" s="27"/>
      <c r="P19" s="27"/>
      <c r="Q19" s="27"/>
      <c r="R19" s="27"/>
      <c r="S19" s="27"/>
      <c r="T19" s="27"/>
      <c r="U19" s="27"/>
      <c r="V19" s="27"/>
      <c r="W19" s="27"/>
      <c r="X19" s="27"/>
      <c r="Y19" s="27"/>
      <c r="Z19" s="27"/>
      <c r="AA19" s="27"/>
    </row>
    <row r="20" spans="11:27" x14ac:dyDescent="0.25">
      <c r="K20" s="27"/>
      <c r="L20" s="27"/>
      <c r="M20" s="27"/>
      <c r="N20" s="27"/>
      <c r="O20" s="27"/>
      <c r="P20" s="27"/>
      <c r="Q20" s="27"/>
      <c r="R20" s="27"/>
      <c r="S20" s="27"/>
      <c r="T20" s="27"/>
      <c r="U20" s="27"/>
      <c r="V20" s="27"/>
      <c r="W20" s="27"/>
      <c r="X20" s="27"/>
      <c r="Y20" s="27"/>
      <c r="Z20" s="27"/>
      <c r="AA20" s="27"/>
    </row>
    <row r="21" spans="11:27" x14ac:dyDescent="0.25">
      <c r="K21" s="27"/>
      <c r="L21" s="27"/>
      <c r="M21" s="27"/>
      <c r="N21" s="27"/>
      <c r="O21" s="27"/>
      <c r="P21" s="27"/>
      <c r="Q21" s="27"/>
      <c r="R21" s="27"/>
      <c r="S21" s="27"/>
      <c r="T21" s="27"/>
      <c r="U21" s="27"/>
      <c r="V21" s="27"/>
      <c r="W21" s="27"/>
      <c r="X21" s="27"/>
      <c r="Y21" s="27"/>
      <c r="Z21" s="27"/>
      <c r="AA21" s="27"/>
    </row>
    <row r="22" spans="11:27" x14ac:dyDescent="0.25">
      <c r="K22" s="27"/>
      <c r="L22" s="27"/>
      <c r="M22" s="27"/>
      <c r="N22" s="27"/>
      <c r="O22" s="27"/>
      <c r="P22" s="27"/>
      <c r="Q22" s="27"/>
      <c r="R22" s="27"/>
      <c r="S22" s="27"/>
      <c r="T22" s="27"/>
      <c r="U22" s="27"/>
      <c r="V22" s="27"/>
      <c r="W22" s="27"/>
      <c r="X22" s="27"/>
      <c r="Y22" s="27"/>
      <c r="Z22" s="27"/>
      <c r="AA22" s="27"/>
    </row>
    <row r="23" spans="11:27" x14ac:dyDescent="0.25">
      <c r="K23" s="27"/>
      <c r="L23" s="27"/>
      <c r="M23" s="27"/>
      <c r="N23" s="27"/>
      <c r="O23" s="27"/>
      <c r="P23" s="27"/>
      <c r="Q23" s="27"/>
      <c r="R23" s="27"/>
      <c r="S23" s="27"/>
      <c r="T23" s="27"/>
      <c r="U23" s="27"/>
      <c r="V23" s="27"/>
      <c r="W23" s="27"/>
      <c r="X23" s="27"/>
      <c r="Y23" s="27"/>
      <c r="Z23" s="27"/>
      <c r="AA23" s="27"/>
    </row>
    <row r="24" spans="11:27" x14ac:dyDescent="0.25">
      <c r="K24" s="27"/>
      <c r="L24" s="27"/>
      <c r="M24" s="27"/>
      <c r="N24" s="27"/>
      <c r="O24" s="27"/>
      <c r="P24" s="27"/>
      <c r="Q24" s="27"/>
      <c r="R24" s="27"/>
      <c r="S24" s="27"/>
      <c r="T24" s="27"/>
      <c r="U24" s="27"/>
      <c r="V24" s="27"/>
      <c r="W24" s="27"/>
      <c r="X24" s="27"/>
      <c r="Y24" s="27"/>
      <c r="Z24" s="27"/>
      <c r="AA24" s="27"/>
    </row>
    <row r="25" spans="11:27" x14ac:dyDescent="0.25">
      <c r="K25" s="27"/>
      <c r="L25" s="27"/>
      <c r="M25" s="27"/>
      <c r="N25" s="27"/>
      <c r="O25" s="27"/>
      <c r="P25" s="27"/>
      <c r="Q25" s="27"/>
      <c r="R25" s="27"/>
      <c r="S25" s="27"/>
      <c r="T25" s="27"/>
      <c r="U25" s="27"/>
      <c r="V25" s="27"/>
      <c r="W25" s="27"/>
      <c r="X25" s="27"/>
      <c r="Y25" s="27"/>
      <c r="Z25" s="27"/>
      <c r="AA25" s="27"/>
    </row>
    <row r="26" spans="11:27" x14ac:dyDescent="0.25">
      <c r="K26" s="27"/>
      <c r="L26" s="27"/>
      <c r="M26" s="27"/>
      <c r="N26" s="27"/>
      <c r="O26" s="27"/>
      <c r="P26" s="27"/>
      <c r="Q26" s="27"/>
      <c r="R26" s="27"/>
      <c r="S26" s="27"/>
      <c r="T26" s="27"/>
      <c r="U26" s="27"/>
      <c r="V26" s="27"/>
      <c r="W26" s="27"/>
      <c r="X26" s="27"/>
      <c r="Y26" s="27"/>
      <c r="Z26" s="27"/>
      <c r="AA26" s="27"/>
    </row>
    <row r="27" spans="11:27" x14ac:dyDescent="0.25">
      <c r="K27" s="27"/>
      <c r="L27" s="27"/>
      <c r="M27" s="27"/>
      <c r="N27" s="27"/>
      <c r="O27" s="27"/>
      <c r="P27" s="27"/>
      <c r="Q27" s="27"/>
      <c r="R27" s="27"/>
      <c r="S27" s="27"/>
      <c r="T27" s="27"/>
      <c r="U27" s="27"/>
      <c r="V27" s="27"/>
      <c r="W27" s="27"/>
      <c r="X27" s="27"/>
      <c r="Y27" s="27"/>
      <c r="Z27" s="27"/>
      <c r="AA27" s="27"/>
    </row>
    <row r="28" spans="11:27" x14ac:dyDescent="0.25">
      <c r="K28" s="27"/>
      <c r="L28" s="27"/>
      <c r="M28" s="27"/>
      <c r="N28" s="27"/>
      <c r="O28" s="27"/>
      <c r="P28" s="27"/>
      <c r="Q28" s="27"/>
      <c r="R28" s="27"/>
      <c r="S28" s="27"/>
      <c r="T28" s="27"/>
      <c r="U28" s="27"/>
      <c r="V28" s="27"/>
      <c r="W28" s="27"/>
      <c r="X28" s="27"/>
      <c r="Y28" s="27"/>
      <c r="Z28" s="27"/>
      <c r="AA28" s="27"/>
    </row>
    <row r="29" spans="11:27" x14ac:dyDescent="0.25">
      <c r="K29" s="27"/>
      <c r="L29" s="27"/>
      <c r="M29" s="27"/>
      <c r="N29" s="27"/>
      <c r="O29" s="27"/>
      <c r="P29" s="27"/>
      <c r="Q29" s="27"/>
      <c r="R29" s="27"/>
      <c r="S29" s="27"/>
      <c r="T29" s="27"/>
      <c r="U29" s="27"/>
      <c r="V29" s="27"/>
      <c r="W29" s="27"/>
      <c r="X29" s="27"/>
      <c r="Y29" s="27"/>
      <c r="Z29" s="27"/>
      <c r="AA29" s="27"/>
    </row>
    <row r="30" spans="11:27" x14ac:dyDescent="0.25">
      <c r="K30" s="27"/>
      <c r="L30" s="27"/>
      <c r="M30" s="27"/>
      <c r="N30" s="27"/>
      <c r="O30" s="27"/>
      <c r="P30" s="27"/>
      <c r="Q30" s="27"/>
      <c r="R30" s="27"/>
      <c r="S30" s="27"/>
      <c r="T30" s="27"/>
      <c r="U30" s="27"/>
      <c r="V30" s="27"/>
      <c r="W30" s="27"/>
      <c r="X30" s="27"/>
      <c r="Y30" s="27"/>
      <c r="Z30" s="27"/>
      <c r="AA30" s="27"/>
    </row>
    <row r="31" spans="11:27" x14ac:dyDescent="0.25">
      <c r="K31" s="27"/>
      <c r="L31" s="27"/>
      <c r="M31" s="27"/>
      <c r="N31" s="27"/>
      <c r="O31" s="27"/>
      <c r="P31" s="27"/>
      <c r="Q31" s="27"/>
      <c r="R31" s="27"/>
      <c r="S31" s="27"/>
      <c r="T31" s="27"/>
      <c r="U31" s="27"/>
      <c r="V31" s="27"/>
      <c r="W31" s="27"/>
      <c r="X31" s="27"/>
      <c r="Y31" s="27"/>
      <c r="Z31" s="27"/>
      <c r="AA31" s="27"/>
    </row>
    <row r="32" spans="11:27" x14ac:dyDescent="0.25">
      <c r="K32" s="27"/>
      <c r="L32" s="27"/>
      <c r="M32" s="27"/>
      <c r="N32" s="27"/>
      <c r="O32" s="27"/>
      <c r="P32" s="27"/>
      <c r="Q32" s="27"/>
      <c r="R32" s="27"/>
      <c r="S32" s="27"/>
      <c r="T32" s="27"/>
      <c r="U32" s="27"/>
      <c r="V32" s="27"/>
      <c r="W32" s="27"/>
      <c r="X32" s="27"/>
      <c r="Y32" s="27"/>
      <c r="Z32" s="27"/>
      <c r="AA32" s="27"/>
    </row>
    <row r="33" spans="11:27" x14ac:dyDescent="0.25">
      <c r="K33" s="27"/>
      <c r="L33" s="27"/>
      <c r="M33" s="27"/>
      <c r="N33" s="27"/>
      <c r="O33" s="27"/>
      <c r="P33" s="27"/>
      <c r="Q33" s="27"/>
      <c r="R33" s="27"/>
      <c r="S33" s="27"/>
      <c r="T33" s="27"/>
      <c r="U33" s="27"/>
      <c r="V33" s="27"/>
      <c r="W33" s="27"/>
      <c r="X33" s="27"/>
      <c r="Y33" s="27"/>
      <c r="Z33" s="27"/>
      <c r="AA33" s="27"/>
    </row>
    <row r="34" spans="11:27" x14ac:dyDescent="0.25">
      <c r="K34" s="27"/>
      <c r="L34" s="27"/>
      <c r="M34" s="27"/>
      <c r="N34" s="27"/>
      <c r="O34" s="27"/>
      <c r="P34" s="27"/>
      <c r="Q34" s="27"/>
      <c r="R34" s="27"/>
      <c r="S34" s="27"/>
      <c r="T34" s="27"/>
      <c r="U34" s="27"/>
      <c r="V34" s="27"/>
      <c r="W34" s="27"/>
      <c r="X34" s="27"/>
      <c r="Y34" s="27"/>
      <c r="Z34" s="27"/>
      <c r="AA34" s="27"/>
    </row>
    <row r="35" spans="11:27" x14ac:dyDescent="0.25">
      <c r="K35" s="27"/>
      <c r="L35" s="27"/>
      <c r="M35" s="27"/>
      <c r="N35" s="27"/>
      <c r="O35" s="27"/>
      <c r="P35" s="27"/>
      <c r="Q35" s="27"/>
      <c r="R35" s="27"/>
      <c r="S35" s="27"/>
      <c r="T35" s="27"/>
      <c r="U35" s="27"/>
      <c r="V35" s="27"/>
      <c r="W35" s="27"/>
      <c r="X35" s="27"/>
      <c r="Y35" s="27"/>
      <c r="Z35" s="27"/>
      <c r="AA35" s="27"/>
    </row>
    <row r="36" spans="11:27" x14ac:dyDescent="0.25">
      <c r="K36" s="27"/>
      <c r="L36" s="27"/>
      <c r="M36" s="27"/>
      <c r="N36" s="27"/>
      <c r="O36" s="27"/>
      <c r="P36" s="27"/>
      <c r="Q36" s="27"/>
      <c r="R36" s="27"/>
      <c r="S36" s="27"/>
      <c r="T36" s="27"/>
      <c r="U36" s="27"/>
      <c r="V36" s="27"/>
      <c r="W36" s="27"/>
      <c r="X36" s="27"/>
      <c r="Y36" s="27"/>
      <c r="Z36" s="27"/>
      <c r="AA36" s="27"/>
    </row>
    <row r="37" spans="11:27" x14ac:dyDescent="0.25">
      <c r="K37" s="27"/>
      <c r="L37" s="27"/>
      <c r="M37" s="27"/>
      <c r="N37" s="27"/>
      <c r="O37" s="27"/>
      <c r="P37" s="27"/>
      <c r="Q37" s="27"/>
      <c r="R37" s="27"/>
      <c r="S37" s="27"/>
      <c r="T37" s="27"/>
      <c r="U37" s="27"/>
      <c r="V37" s="27"/>
      <c r="W37" s="27"/>
      <c r="X37" s="27"/>
      <c r="Y37" s="27"/>
      <c r="Z37" s="27"/>
      <c r="AA37" s="27"/>
    </row>
    <row r="38" spans="11:27" x14ac:dyDescent="0.25">
      <c r="K38" s="27"/>
      <c r="L38" s="27"/>
      <c r="M38" s="27"/>
      <c r="N38" s="27"/>
      <c r="O38" s="27"/>
      <c r="P38" s="27"/>
      <c r="Q38" s="27"/>
      <c r="R38" s="27"/>
      <c r="S38" s="27"/>
      <c r="T38" s="27"/>
      <c r="U38" s="27"/>
      <c r="V38" s="27"/>
      <c r="W38" s="27"/>
      <c r="X38" s="27"/>
      <c r="Y38" s="27"/>
      <c r="Z38" s="27"/>
      <c r="AA38" s="27"/>
    </row>
    <row r="39" spans="11:27" x14ac:dyDescent="0.25">
      <c r="K39" s="27"/>
      <c r="L39" s="27"/>
      <c r="M39" s="27"/>
      <c r="N39" s="27"/>
      <c r="O39" s="27"/>
      <c r="P39" s="27"/>
      <c r="Q39" s="27"/>
      <c r="R39" s="27"/>
      <c r="S39" s="27"/>
      <c r="T39" s="27"/>
      <c r="U39" s="27"/>
      <c r="V39" s="27"/>
      <c r="W39" s="27"/>
      <c r="X39" s="27"/>
      <c r="Y39" s="27"/>
      <c r="Z39" s="27"/>
      <c r="AA39" s="27"/>
    </row>
    <row r="40" spans="11:27" x14ac:dyDescent="0.25">
      <c r="K40" s="27"/>
      <c r="L40" s="27"/>
      <c r="M40" s="27"/>
      <c r="N40" s="27"/>
      <c r="O40" s="27"/>
      <c r="P40" s="27"/>
      <c r="Q40" s="27"/>
      <c r="R40" s="27"/>
      <c r="S40" s="27"/>
      <c r="T40" s="27"/>
      <c r="U40" s="27"/>
      <c r="V40" s="27"/>
      <c r="W40" s="27"/>
      <c r="X40" s="27"/>
      <c r="Y40" s="27"/>
      <c r="Z40" s="27"/>
      <c r="AA40" s="27"/>
    </row>
    <row r="41" spans="11:27" x14ac:dyDescent="0.25">
      <c r="K41" s="27"/>
      <c r="L41" s="27"/>
      <c r="M41" s="27"/>
      <c r="N41" s="27"/>
      <c r="O41" s="27"/>
      <c r="P41" s="27"/>
      <c r="Q41" s="27"/>
      <c r="R41" s="27"/>
      <c r="S41" s="27"/>
      <c r="T41" s="27"/>
      <c r="U41" s="27"/>
      <c r="V41" s="27"/>
      <c r="W41" s="27"/>
      <c r="X41" s="27"/>
      <c r="Y41" s="27"/>
      <c r="Z41" s="27"/>
      <c r="AA41" s="27"/>
    </row>
    <row r="42" spans="11:27" x14ac:dyDescent="0.25">
      <c r="K42" s="27"/>
      <c r="L42" s="27"/>
      <c r="M42" s="27"/>
      <c r="N42" s="27"/>
      <c r="O42" s="27"/>
      <c r="P42" s="27"/>
      <c r="Q42" s="27"/>
      <c r="R42" s="27"/>
      <c r="S42" s="27"/>
      <c r="T42" s="27"/>
      <c r="U42" s="27"/>
      <c r="V42" s="27"/>
      <c r="W42" s="27"/>
      <c r="X42" s="27"/>
      <c r="Y42" s="27"/>
      <c r="Z42" s="27"/>
      <c r="AA42" s="27"/>
    </row>
    <row r="43" spans="11:27" x14ac:dyDescent="0.25">
      <c r="K43" s="27"/>
      <c r="L43" s="27"/>
      <c r="M43" s="27"/>
      <c r="N43" s="27"/>
      <c r="O43" s="27"/>
      <c r="P43" s="27"/>
      <c r="Q43" s="27"/>
      <c r="R43" s="27"/>
      <c r="S43" s="27"/>
      <c r="T43" s="27"/>
      <c r="U43" s="27"/>
      <c r="V43" s="27"/>
      <c r="W43" s="27"/>
      <c r="X43" s="27"/>
      <c r="Y43" s="27"/>
      <c r="Z43" s="27"/>
      <c r="AA43" s="27"/>
    </row>
    <row r="44" spans="11:27" x14ac:dyDescent="0.25">
      <c r="K44" s="27"/>
      <c r="L44" s="27"/>
      <c r="M44" s="27"/>
      <c r="N44" s="27"/>
      <c r="O44" s="27"/>
      <c r="P44" s="27"/>
      <c r="Q44" s="27"/>
      <c r="R44" s="27"/>
      <c r="S44" s="27"/>
      <c r="T44" s="27"/>
      <c r="U44" s="27"/>
      <c r="V44" s="27"/>
      <c r="W44" s="27"/>
      <c r="X44" s="27"/>
      <c r="Y44" s="27"/>
      <c r="Z44" s="27"/>
      <c r="AA44" s="27"/>
    </row>
    <row r="45" spans="11:27" x14ac:dyDescent="0.25">
      <c r="K45" s="27"/>
      <c r="L45" s="27"/>
      <c r="M45" s="27"/>
      <c r="N45" s="27"/>
      <c r="O45" s="27"/>
      <c r="P45" s="27"/>
      <c r="Q45" s="27"/>
      <c r="R45" s="27"/>
      <c r="S45" s="27"/>
      <c r="T45" s="27"/>
      <c r="U45" s="27"/>
      <c r="V45" s="27"/>
      <c r="W45" s="27"/>
      <c r="X45" s="27"/>
      <c r="Y45" s="27"/>
      <c r="Z45" s="27"/>
      <c r="AA45" s="27"/>
    </row>
    <row r="46" spans="11:27" x14ac:dyDescent="0.25">
      <c r="K46" s="27"/>
      <c r="L46" s="27"/>
      <c r="M46" s="27"/>
      <c r="N46" s="27"/>
      <c r="O46" s="27"/>
      <c r="P46" s="27"/>
      <c r="Q46" s="27"/>
      <c r="R46" s="27"/>
      <c r="S46" s="27"/>
      <c r="T46" s="27"/>
      <c r="U46" s="27"/>
      <c r="V46" s="27"/>
      <c r="W46" s="27"/>
      <c r="X46" s="27"/>
      <c r="Y46" s="27"/>
      <c r="Z46" s="27"/>
      <c r="AA46" s="27"/>
    </row>
    <row r="47" spans="11:27" x14ac:dyDescent="0.25">
      <c r="K47" s="27"/>
      <c r="L47" s="27"/>
      <c r="M47" s="27"/>
      <c r="N47" s="27"/>
      <c r="O47" s="27"/>
      <c r="P47" s="27"/>
      <c r="Q47" s="27"/>
      <c r="R47" s="27"/>
      <c r="S47" s="27"/>
      <c r="T47" s="27"/>
      <c r="U47" s="27"/>
      <c r="V47" s="27"/>
      <c r="W47" s="27"/>
      <c r="X47" s="27"/>
      <c r="Y47" s="27"/>
      <c r="Z47" s="27"/>
      <c r="AA47" s="27"/>
    </row>
    <row r="48" spans="11:27" x14ac:dyDescent="0.25">
      <c r="K48" s="27"/>
      <c r="L48" s="27"/>
      <c r="M48" s="27"/>
      <c r="N48" s="27"/>
      <c r="O48" s="27"/>
      <c r="P48" s="27"/>
      <c r="Q48" s="27"/>
      <c r="R48" s="27"/>
      <c r="S48" s="27"/>
      <c r="T48" s="27"/>
      <c r="U48" s="27"/>
      <c r="V48" s="27"/>
      <c r="W48" s="27"/>
      <c r="X48" s="27"/>
      <c r="Y48" s="27"/>
      <c r="Z48" s="27"/>
      <c r="AA48" s="27"/>
    </row>
  </sheetData>
  <pageMargins left="0.7" right="0.7" top="0.75" bottom="0.75" header="0.3" footer="0.3"/>
  <pageSetup scale="2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8"/>
  <sheetViews>
    <sheetView showRowColHeaders="0" zoomScale="60" zoomScaleNormal="60" workbookViewId="0"/>
  </sheetViews>
  <sheetFormatPr defaultColWidth="9.140625" defaultRowHeight="15" x14ac:dyDescent="0.25"/>
  <cols>
    <col min="1" max="16384" width="9.140625" style="1"/>
  </cols>
  <sheetData>
    <row r="1" spans="1:27" x14ac:dyDescent="0.25">
      <c r="A1" s="1" t="s">
        <v>0</v>
      </c>
    </row>
    <row r="14" spans="1:27" x14ac:dyDescent="0.25">
      <c r="K14" s="27"/>
      <c r="L14" s="27"/>
      <c r="M14" s="27"/>
      <c r="N14" s="27"/>
      <c r="O14" s="27"/>
      <c r="P14" s="27"/>
      <c r="Q14" s="27"/>
      <c r="R14" s="27"/>
      <c r="S14" s="27"/>
      <c r="T14" s="27"/>
      <c r="U14" s="27"/>
      <c r="V14" s="27"/>
      <c r="W14" s="27"/>
      <c r="X14" s="27"/>
      <c r="Y14" s="27"/>
      <c r="Z14" s="27"/>
      <c r="AA14" s="27"/>
    </row>
    <row r="15" spans="1:27" x14ac:dyDescent="0.25">
      <c r="K15" s="27"/>
      <c r="L15" s="27"/>
      <c r="M15" s="27"/>
      <c r="N15" s="27"/>
      <c r="O15" s="27"/>
      <c r="P15" s="27"/>
      <c r="Q15" s="27"/>
      <c r="R15" s="27"/>
      <c r="S15" s="27"/>
      <c r="T15" s="27"/>
      <c r="U15" s="27"/>
      <c r="V15" s="27"/>
      <c r="W15" s="27"/>
      <c r="X15" s="27"/>
      <c r="Y15" s="27"/>
      <c r="Z15" s="27"/>
      <c r="AA15" s="27"/>
    </row>
    <row r="16" spans="1:27" x14ac:dyDescent="0.25">
      <c r="K16" s="27"/>
      <c r="L16" s="27"/>
      <c r="M16" s="27"/>
      <c r="N16" s="27"/>
      <c r="O16" s="27"/>
      <c r="P16" s="27"/>
      <c r="Q16" s="27"/>
      <c r="R16" s="27"/>
      <c r="S16" s="27"/>
      <c r="T16" s="27"/>
      <c r="U16" s="27"/>
      <c r="V16" s="27"/>
      <c r="W16" s="27"/>
      <c r="X16" s="27"/>
      <c r="Y16" s="27"/>
      <c r="Z16" s="27"/>
      <c r="AA16" s="27"/>
    </row>
    <row r="17" spans="11:27" x14ac:dyDescent="0.25">
      <c r="K17" s="27"/>
      <c r="L17" s="27"/>
      <c r="M17" s="27"/>
      <c r="N17" s="27"/>
      <c r="O17" s="27"/>
      <c r="P17" s="27"/>
      <c r="Q17" s="27"/>
      <c r="R17" s="27"/>
      <c r="S17" s="27"/>
      <c r="T17" s="27"/>
      <c r="U17" s="27"/>
      <c r="V17" s="27"/>
      <c r="W17" s="27"/>
      <c r="X17" s="27"/>
      <c r="Y17" s="27"/>
      <c r="Z17" s="27"/>
      <c r="AA17" s="27"/>
    </row>
    <row r="18" spans="11:27" x14ac:dyDescent="0.25">
      <c r="K18" s="27"/>
      <c r="L18" s="27"/>
      <c r="M18" s="27"/>
      <c r="N18" s="27"/>
      <c r="O18" s="27"/>
      <c r="P18" s="27"/>
      <c r="Q18" s="27"/>
      <c r="R18" s="27"/>
      <c r="S18" s="27"/>
      <c r="T18" s="27"/>
      <c r="U18" s="27"/>
      <c r="V18" s="27"/>
      <c r="W18" s="27"/>
      <c r="X18" s="27"/>
      <c r="Y18" s="27"/>
      <c r="Z18" s="27"/>
      <c r="AA18" s="27"/>
    </row>
    <row r="19" spans="11:27" x14ac:dyDescent="0.25">
      <c r="K19" s="27"/>
      <c r="L19" s="27"/>
      <c r="M19" s="27"/>
      <c r="N19" s="27"/>
      <c r="O19" s="27"/>
      <c r="P19" s="27"/>
      <c r="Q19" s="27"/>
      <c r="R19" s="27"/>
      <c r="S19" s="27"/>
      <c r="T19" s="27"/>
      <c r="U19" s="27"/>
      <c r="V19" s="27"/>
      <c r="W19" s="27"/>
      <c r="X19" s="27"/>
      <c r="Y19" s="27"/>
      <c r="Z19" s="27"/>
      <c r="AA19" s="27"/>
    </row>
    <row r="20" spans="11:27" x14ac:dyDescent="0.25">
      <c r="K20" s="27"/>
      <c r="L20" s="27"/>
      <c r="M20" s="27"/>
      <c r="N20" s="27"/>
      <c r="O20" s="27"/>
      <c r="P20" s="27"/>
      <c r="Q20" s="27"/>
      <c r="R20" s="27"/>
      <c r="S20" s="27"/>
      <c r="T20" s="27"/>
      <c r="U20" s="27"/>
      <c r="V20" s="27"/>
      <c r="W20" s="27"/>
      <c r="X20" s="27"/>
      <c r="Y20" s="27"/>
      <c r="Z20" s="27"/>
      <c r="AA20" s="27"/>
    </row>
    <row r="21" spans="11:27" x14ac:dyDescent="0.25">
      <c r="K21" s="27"/>
      <c r="L21" s="27"/>
      <c r="M21" s="27"/>
      <c r="N21" s="27"/>
      <c r="O21" s="27"/>
      <c r="P21" s="27"/>
      <c r="Q21" s="27"/>
      <c r="R21" s="27"/>
      <c r="S21" s="27"/>
      <c r="T21" s="27"/>
      <c r="U21" s="27"/>
      <c r="V21" s="27"/>
      <c r="W21" s="27"/>
      <c r="X21" s="27"/>
      <c r="Y21" s="27"/>
      <c r="Z21" s="27"/>
      <c r="AA21" s="27"/>
    </row>
    <row r="22" spans="11:27" x14ac:dyDescent="0.25">
      <c r="K22" s="27"/>
      <c r="L22" s="27"/>
      <c r="M22" s="27"/>
      <c r="N22" s="27"/>
      <c r="O22" s="27"/>
      <c r="P22" s="27"/>
      <c r="Q22" s="27"/>
      <c r="R22" s="27"/>
      <c r="S22" s="27"/>
      <c r="T22" s="27"/>
      <c r="U22" s="27"/>
      <c r="V22" s="27"/>
      <c r="W22" s="27"/>
      <c r="X22" s="27"/>
      <c r="Y22" s="27"/>
      <c r="Z22" s="27"/>
      <c r="AA22" s="27"/>
    </row>
    <row r="23" spans="11:27" x14ac:dyDescent="0.25">
      <c r="K23" s="27"/>
      <c r="L23" s="27"/>
      <c r="M23" s="27"/>
      <c r="N23" s="27"/>
      <c r="O23" s="27"/>
      <c r="P23" s="27"/>
      <c r="Q23" s="27"/>
      <c r="R23" s="27"/>
      <c r="S23" s="27"/>
      <c r="T23" s="27"/>
      <c r="U23" s="27"/>
      <c r="V23" s="27"/>
      <c r="W23" s="27"/>
      <c r="X23" s="27"/>
      <c r="Y23" s="27"/>
      <c r="Z23" s="27"/>
      <c r="AA23" s="27"/>
    </row>
    <row r="24" spans="11:27" x14ac:dyDescent="0.25">
      <c r="K24" s="27"/>
      <c r="L24" s="27"/>
      <c r="M24" s="27"/>
      <c r="N24" s="27"/>
      <c r="O24" s="27"/>
      <c r="P24" s="27"/>
      <c r="Q24" s="27"/>
      <c r="R24" s="27"/>
      <c r="S24" s="27"/>
      <c r="T24" s="27"/>
      <c r="U24" s="27"/>
      <c r="V24" s="27"/>
      <c r="W24" s="27"/>
      <c r="X24" s="27"/>
      <c r="Y24" s="27"/>
      <c r="Z24" s="27"/>
      <c r="AA24" s="27"/>
    </row>
    <row r="25" spans="11:27" x14ac:dyDescent="0.25">
      <c r="K25" s="27"/>
      <c r="L25" s="27"/>
      <c r="M25" s="27"/>
      <c r="N25" s="27"/>
      <c r="O25" s="27"/>
      <c r="P25" s="27"/>
      <c r="Q25" s="27"/>
      <c r="R25" s="27"/>
      <c r="S25" s="27"/>
      <c r="T25" s="27"/>
      <c r="U25" s="27"/>
      <c r="V25" s="27"/>
      <c r="W25" s="27"/>
      <c r="X25" s="27"/>
      <c r="Y25" s="27"/>
      <c r="Z25" s="27"/>
      <c r="AA25" s="27"/>
    </row>
    <row r="26" spans="11:27" x14ac:dyDescent="0.25">
      <c r="K26" s="27"/>
      <c r="L26" s="27"/>
      <c r="M26" s="27"/>
      <c r="N26" s="27"/>
      <c r="O26" s="27"/>
      <c r="P26" s="27"/>
      <c r="Q26" s="27"/>
      <c r="R26" s="27"/>
      <c r="S26" s="27"/>
      <c r="T26" s="27"/>
      <c r="U26" s="27"/>
      <c r="V26" s="27"/>
      <c r="W26" s="27"/>
      <c r="X26" s="27"/>
      <c r="Y26" s="27"/>
      <c r="Z26" s="27"/>
      <c r="AA26" s="27"/>
    </row>
    <row r="27" spans="11:27" x14ac:dyDescent="0.25">
      <c r="K27" s="27"/>
      <c r="L27" s="27"/>
      <c r="M27" s="27"/>
      <c r="N27" s="27"/>
      <c r="O27" s="27"/>
      <c r="P27" s="27"/>
      <c r="Q27" s="27"/>
      <c r="R27" s="27"/>
      <c r="S27" s="27"/>
      <c r="T27" s="27"/>
      <c r="U27" s="27"/>
      <c r="V27" s="27"/>
      <c r="W27" s="27"/>
      <c r="X27" s="27"/>
      <c r="Y27" s="27"/>
      <c r="Z27" s="27"/>
      <c r="AA27" s="27"/>
    </row>
    <row r="28" spans="11:27" x14ac:dyDescent="0.25">
      <c r="K28" s="27"/>
      <c r="L28" s="27"/>
      <c r="M28" s="27"/>
      <c r="N28" s="27"/>
      <c r="O28" s="27"/>
      <c r="P28" s="27"/>
      <c r="Q28" s="27"/>
      <c r="R28" s="27"/>
      <c r="S28" s="27"/>
      <c r="T28" s="27"/>
      <c r="U28" s="27"/>
      <c r="V28" s="27"/>
      <c r="W28" s="27"/>
      <c r="X28" s="27"/>
      <c r="Y28" s="27"/>
      <c r="Z28" s="27"/>
      <c r="AA28" s="27"/>
    </row>
    <row r="29" spans="11:27" x14ac:dyDescent="0.25">
      <c r="K29" s="27"/>
      <c r="L29" s="27"/>
      <c r="M29" s="27"/>
      <c r="N29" s="27"/>
      <c r="O29" s="27"/>
      <c r="P29" s="27"/>
      <c r="Q29" s="27"/>
      <c r="R29" s="27"/>
      <c r="S29" s="27"/>
      <c r="T29" s="27"/>
      <c r="U29" s="27"/>
      <c r="V29" s="27"/>
      <c r="W29" s="27"/>
      <c r="X29" s="27"/>
      <c r="Y29" s="27"/>
      <c r="Z29" s="27"/>
      <c r="AA29" s="27"/>
    </row>
    <row r="30" spans="11:27" x14ac:dyDescent="0.25">
      <c r="K30" s="27"/>
      <c r="L30" s="27"/>
      <c r="M30" s="27"/>
      <c r="N30" s="27"/>
      <c r="O30" s="27"/>
      <c r="P30" s="27"/>
      <c r="Q30" s="27"/>
      <c r="R30" s="27"/>
      <c r="S30" s="27"/>
      <c r="T30" s="27"/>
      <c r="U30" s="27"/>
      <c r="V30" s="27"/>
      <c r="W30" s="27"/>
      <c r="X30" s="27"/>
      <c r="Y30" s="27"/>
      <c r="Z30" s="27"/>
      <c r="AA30" s="27"/>
    </row>
    <row r="31" spans="11:27" x14ac:dyDescent="0.25">
      <c r="K31" s="27"/>
      <c r="L31" s="27"/>
      <c r="M31" s="27"/>
      <c r="N31" s="27"/>
      <c r="O31" s="27"/>
      <c r="P31" s="27"/>
      <c r="Q31" s="27"/>
      <c r="R31" s="27"/>
      <c r="S31" s="27"/>
      <c r="T31" s="27"/>
      <c r="U31" s="27"/>
      <c r="V31" s="27"/>
      <c r="W31" s="27"/>
      <c r="X31" s="27"/>
      <c r="Y31" s="27"/>
      <c r="Z31" s="27"/>
      <c r="AA31" s="27"/>
    </row>
    <row r="32" spans="11:27" x14ac:dyDescent="0.25">
      <c r="K32" s="27"/>
      <c r="L32" s="27"/>
      <c r="M32" s="27"/>
      <c r="N32" s="27"/>
      <c r="O32" s="27"/>
      <c r="P32" s="27"/>
      <c r="Q32" s="27"/>
      <c r="R32" s="27"/>
      <c r="S32" s="27"/>
      <c r="T32" s="27"/>
      <c r="U32" s="27"/>
      <c r="V32" s="27"/>
      <c r="W32" s="27"/>
      <c r="X32" s="27"/>
      <c r="Y32" s="27"/>
      <c r="Z32" s="27"/>
      <c r="AA32" s="27"/>
    </row>
    <row r="33" spans="11:27" x14ac:dyDescent="0.25">
      <c r="K33" s="27"/>
      <c r="L33" s="27"/>
      <c r="M33" s="27"/>
      <c r="N33" s="27"/>
      <c r="O33" s="27"/>
      <c r="P33" s="27"/>
      <c r="Q33" s="27"/>
      <c r="R33" s="27"/>
      <c r="S33" s="27"/>
      <c r="T33" s="27"/>
      <c r="U33" s="27"/>
      <c r="V33" s="27"/>
      <c r="W33" s="27"/>
      <c r="X33" s="27"/>
      <c r="Y33" s="27"/>
      <c r="Z33" s="27"/>
      <c r="AA33" s="27"/>
    </row>
    <row r="34" spans="11:27" x14ac:dyDescent="0.25">
      <c r="K34" s="27"/>
      <c r="L34" s="27"/>
      <c r="M34" s="27"/>
      <c r="N34" s="27"/>
      <c r="O34" s="27"/>
      <c r="P34" s="27"/>
      <c r="Q34" s="27"/>
      <c r="R34" s="27"/>
      <c r="S34" s="27"/>
      <c r="T34" s="27"/>
      <c r="U34" s="27"/>
      <c r="V34" s="27"/>
      <c r="W34" s="27"/>
      <c r="X34" s="27"/>
      <c r="Y34" s="27"/>
      <c r="Z34" s="27"/>
      <c r="AA34" s="27"/>
    </row>
    <row r="35" spans="11:27" x14ac:dyDescent="0.25">
      <c r="K35" s="27"/>
      <c r="L35" s="27"/>
      <c r="M35" s="27"/>
      <c r="N35" s="27"/>
      <c r="O35" s="27"/>
      <c r="P35" s="27"/>
      <c r="Q35" s="27"/>
      <c r="R35" s="27"/>
      <c r="S35" s="27"/>
      <c r="T35" s="27"/>
      <c r="U35" s="27"/>
      <c r="V35" s="27"/>
      <c r="W35" s="27"/>
      <c r="X35" s="27"/>
      <c r="Y35" s="27"/>
      <c r="Z35" s="27"/>
      <c r="AA35" s="27"/>
    </row>
    <row r="36" spans="11:27" x14ac:dyDescent="0.25">
      <c r="K36" s="27"/>
      <c r="L36" s="27"/>
      <c r="M36" s="27"/>
      <c r="N36" s="27"/>
      <c r="O36" s="27"/>
      <c r="P36" s="27"/>
      <c r="Q36" s="27"/>
      <c r="R36" s="27"/>
      <c r="S36" s="27"/>
      <c r="T36" s="27"/>
      <c r="U36" s="27"/>
      <c r="V36" s="27"/>
      <c r="W36" s="27"/>
      <c r="X36" s="27"/>
      <c r="Y36" s="27"/>
      <c r="Z36" s="27"/>
      <c r="AA36" s="27"/>
    </row>
    <row r="37" spans="11:27" x14ac:dyDescent="0.25">
      <c r="K37" s="27"/>
      <c r="L37" s="27"/>
      <c r="M37" s="27"/>
      <c r="N37" s="27"/>
      <c r="O37" s="27"/>
      <c r="P37" s="27"/>
      <c r="Q37" s="27"/>
      <c r="R37" s="27"/>
      <c r="S37" s="27"/>
      <c r="T37" s="27"/>
      <c r="U37" s="27"/>
      <c r="V37" s="27"/>
      <c r="W37" s="27"/>
      <c r="X37" s="27"/>
      <c r="Y37" s="27"/>
      <c r="Z37" s="27"/>
      <c r="AA37" s="27"/>
    </row>
    <row r="38" spans="11:27" x14ac:dyDescent="0.25">
      <c r="K38" s="27"/>
      <c r="L38" s="27"/>
      <c r="M38" s="27"/>
      <c r="N38" s="27"/>
      <c r="O38" s="27"/>
      <c r="P38" s="27"/>
      <c r="Q38" s="27"/>
      <c r="R38" s="27"/>
      <c r="S38" s="27"/>
      <c r="T38" s="27"/>
      <c r="U38" s="27"/>
      <c r="V38" s="27"/>
      <c r="W38" s="27"/>
      <c r="X38" s="27"/>
      <c r="Y38" s="27"/>
      <c r="Z38" s="27"/>
      <c r="AA38" s="27"/>
    </row>
    <row r="39" spans="11:27" x14ac:dyDescent="0.25">
      <c r="K39" s="27"/>
      <c r="L39" s="27"/>
      <c r="M39" s="27"/>
      <c r="N39" s="27"/>
      <c r="O39" s="27"/>
      <c r="P39" s="27"/>
      <c r="Q39" s="27"/>
      <c r="R39" s="27"/>
      <c r="S39" s="27"/>
      <c r="T39" s="27"/>
      <c r="U39" s="27"/>
      <c r="V39" s="27"/>
      <c r="W39" s="27"/>
      <c r="X39" s="27"/>
      <c r="Y39" s="27"/>
      <c r="Z39" s="27"/>
      <c r="AA39" s="27"/>
    </row>
    <row r="40" spans="11:27" x14ac:dyDescent="0.25">
      <c r="K40" s="27"/>
      <c r="L40" s="27"/>
      <c r="M40" s="27"/>
      <c r="N40" s="27"/>
      <c r="O40" s="27"/>
      <c r="P40" s="27"/>
      <c r="Q40" s="27"/>
      <c r="R40" s="27"/>
      <c r="S40" s="27"/>
      <c r="T40" s="27"/>
      <c r="U40" s="27"/>
      <c r="V40" s="27"/>
      <c r="W40" s="27"/>
      <c r="X40" s="27"/>
      <c r="Y40" s="27"/>
      <c r="Z40" s="27"/>
      <c r="AA40" s="27"/>
    </row>
    <row r="41" spans="11:27" x14ac:dyDescent="0.25">
      <c r="K41" s="27"/>
      <c r="L41" s="27"/>
      <c r="M41" s="27"/>
      <c r="N41" s="27"/>
      <c r="O41" s="27"/>
      <c r="P41" s="27"/>
      <c r="Q41" s="27"/>
      <c r="R41" s="27"/>
      <c r="S41" s="27"/>
      <c r="T41" s="27"/>
      <c r="U41" s="27"/>
      <c r="V41" s="27"/>
      <c r="W41" s="27"/>
      <c r="X41" s="27"/>
      <c r="Y41" s="27"/>
      <c r="Z41" s="27"/>
      <c r="AA41" s="27"/>
    </row>
    <row r="42" spans="11:27" x14ac:dyDescent="0.25">
      <c r="K42" s="27"/>
      <c r="L42" s="27"/>
      <c r="M42" s="27"/>
      <c r="N42" s="27"/>
      <c r="O42" s="27"/>
      <c r="P42" s="27"/>
      <c r="Q42" s="27"/>
      <c r="R42" s="27"/>
      <c r="S42" s="27"/>
      <c r="T42" s="27"/>
      <c r="U42" s="27"/>
      <c r="V42" s="27"/>
      <c r="W42" s="27"/>
      <c r="X42" s="27"/>
      <c r="Y42" s="27"/>
      <c r="Z42" s="27"/>
      <c r="AA42" s="27"/>
    </row>
    <row r="43" spans="11:27" x14ac:dyDescent="0.25">
      <c r="K43" s="27"/>
      <c r="L43" s="27"/>
      <c r="M43" s="27"/>
      <c r="N43" s="27"/>
      <c r="O43" s="27"/>
      <c r="P43" s="27"/>
      <c r="Q43" s="27"/>
      <c r="R43" s="27"/>
      <c r="S43" s="27"/>
      <c r="T43" s="27"/>
      <c r="U43" s="27"/>
      <c r="V43" s="27"/>
      <c r="W43" s="27"/>
      <c r="X43" s="27"/>
      <c r="Y43" s="27"/>
      <c r="Z43" s="27"/>
      <c r="AA43" s="27"/>
    </row>
    <row r="44" spans="11:27" x14ac:dyDescent="0.25">
      <c r="K44" s="27"/>
      <c r="L44" s="27"/>
      <c r="M44" s="27"/>
      <c r="N44" s="27"/>
      <c r="O44" s="27"/>
      <c r="P44" s="27"/>
      <c r="Q44" s="27"/>
      <c r="R44" s="27"/>
      <c r="S44" s="27"/>
      <c r="T44" s="27"/>
      <c r="U44" s="27"/>
      <c r="V44" s="27"/>
      <c r="W44" s="27"/>
      <c r="X44" s="27"/>
      <c r="Y44" s="27"/>
      <c r="Z44" s="27"/>
      <c r="AA44" s="27"/>
    </row>
    <row r="45" spans="11:27" x14ac:dyDescent="0.25">
      <c r="K45" s="27"/>
      <c r="L45" s="27"/>
      <c r="M45" s="27"/>
      <c r="N45" s="27"/>
      <c r="O45" s="27"/>
      <c r="P45" s="27"/>
      <c r="Q45" s="27"/>
      <c r="R45" s="27"/>
      <c r="S45" s="27"/>
      <c r="T45" s="27"/>
      <c r="U45" s="27"/>
      <c r="V45" s="27"/>
      <c r="W45" s="27"/>
      <c r="X45" s="27"/>
      <c r="Y45" s="27"/>
      <c r="Z45" s="27"/>
      <c r="AA45" s="27"/>
    </row>
    <row r="46" spans="11:27" x14ac:dyDescent="0.25">
      <c r="K46" s="27"/>
      <c r="L46" s="27"/>
      <c r="M46" s="27"/>
      <c r="N46" s="27"/>
      <c r="O46" s="27"/>
      <c r="P46" s="27"/>
      <c r="Q46" s="27"/>
      <c r="R46" s="27"/>
      <c r="S46" s="27"/>
      <c r="T46" s="27"/>
      <c r="U46" s="27"/>
      <c r="V46" s="27"/>
      <c r="W46" s="27"/>
      <c r="X46" s="27"/>
      <c r="Y46" s="27"/>
      <c r="Z46" s="27"/>
      <c r="AA46" s="27"/>
    </row>
    <row r="47" spans="11:27" x14ac:dyDescent="0.25">
      <c r="K47" s="27"/>
      <c r="L47" s="27"/>
      <c r="M47" s="27"/>
      <c r="N47" s="27"/>
      <c r="O47" s="27"/>
      <c r="P47" s="27"/>
      <c r="Q47" s="27"/>
      <c r="R47" s="27"/>
      <c r="S47" s="27"/>
      <c r="T47" s="27"/>
      <c r="U47" s="27"/>
      <c r="V47" s="27"/>
      <c r="W47" s="27"/>
      <c r="X47" s="27"/>
      <c r="Y47" s="27"/>
      <c r="Z47" s="27"/>
      <c r="AA47" s="27"/>
    </row>
    <row r="48" spans="11:27" x14ac:dyDescent="0.25">
      <c r="K48" s="27"/>
      <c r="L48" s="27"/>
      <c r="M48" s="27"/>
      <c r="N48" s="27"/>
      <c r="O48" s="27"/>
      <c r="P48" s="27"/>
      <c r="Q48" s="27"/>
      <c r="R48" s="27"/>
      <c r="S48" s="27"/>
      <c r="T48" s="27"/>
      <c r="U48" s="27"/>
      <c r="V48" s="27"/>
      <c r="W48" s="27"/>
      <c r="X48" s="27"/>
      <c r="Y48" s="27"/>
      <c r="Z48" s="27"/>
      <c r="AA48" s="27"/>
    </row>
  </sheetData>
  <pageMargins left="0.7" right="0.7" top="0.75" bottom="0.75" header="0.3" footer="0.3"/>
  <pageSetup scale="2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54"/>
  <sheetViews>
    <sheetView zoomScale="70" zoomScaleNormal="70" workbookViewId="0"/>
  </sheetViews>
  <sheetFormatPr defaultColWidth="9.140625" defaultRowHeight="15" x14ac:dyDescent="0.25"/>
  <cols>
    <col min="1" max="16384" width="9.140625" style="1"/>
  </cols>
  <sheetData>
    <row r="1" spans="1:1" x14ac:dyDescent="0.25">
      <c r="A1" s="1" t="s">
        <v>0</v>
      </c>
    </row>
    <row r="21" spans="10:26" x14ac:dyDescent="0.25">
      <c r="J21" s="27"/>
      <c r="K21" s="27"/>
      <c r="L21" s="27"/>
      <c r="M21" s="27"/>
      <c r="N21" s="27"/>
      <c r="O21" s="27"/>
      <c r="P21" s="27"/>
      <c r="Q21" s="27"/>
      <c r="R21" s="27"/>
      <c r="S21" s="27"/>
      <c r="T21" s="27"/>
      <c r="U21" s="27"/>
      <c r="V21" s="27"/>
      <c r="W21" s="27"/>
      <c r="X21" s="27"/>
      <c r="Y21" s="27"/>
      <c r="Z21" s="27"/>
    </row>
    <row r="22" spans="10:26" x14ac:dyDescent="0.25">
      <c r="J22" s="27"/>
      <c r="K22" s="27"/>
      <c r="L22" s="27"/>
      <c r="M22" s="27"/>
      <c r="N22" s="27"/>
      <c r="O22" s="27"/>
      <c r="P22" s="27"/>
      <c r="Q22" s="27"/>
      <c r="R22" s="27"/>
      <c r="S22" s="27"/>
      <c r="T22" s="27"/>
      <c r="U22" s="27"/>
      <c r="V22" s="27"/>
      <c r="W22" s="27"/>
      <c r="X22" s="27"/>
      <c r="Y22" s="27"/>
      <c r="Z22" s="27"/>
    </row>
    <row r="23" spans="10:26" x14ac:dyDescent="0.25">
      <c r="J23" s="27"/>
      <c r="K23" s="27"/>
      <c r="L23" s="27"/>
      <c r="M23" s="27"/>
      <c r="N23" s="27"/>
      <c r="O23" s="27"/>
      <c r="P23" s="27"/>
      <c r="Q23" s="27"/>
      <c r="R23" s="27"/>
      <c r="S23" s="27"/>
      <c r="T23" s="27"/>
      <c r="U23" s="27"/>
      <c r="V23" s="27"/>
      <c r="W23" s="27"/>
      <c r="X23" s="27"/>
      <c r="Y23" s="27"/>
      <c r="Z23" s="27"/>
    </row>
    <row r="24" spans="10:26" x14ac:dyDescent="0.25">
      <c r="J24" s="27"/>
      <c r="K24" s="27"/>
      <c r="L24" s="27"/>
      <c r="M24" s="27"/>
      <c r="N24" s="27"/>
      <c r="O24" s="27"/>
      <c r="P24" s="27"/>
      <c r="Q24" s="27"/>
      <c r="R24" s="27"/>
      <c r="S24" s="27"/>
      <c r="T24" s="27"/>
      <c r="U24" s="27"/>
      <c r="V24" s="27"/>
      <c r="W24" s="27"/>
      <c r="X24" s="27"/>
      <c r="Y24" s="27"/>
      <c r="Z24" s="27"/>
    </row>
    <row r="25" spans="10:26" x14ac:dyDescent="0.25">
      <c r="J25" s="27"/>
      <c r="K25" s="27"/>
      <c r="L25" s="27"/>
      <c r="M25" s="27"/>
      <c r="N25" s="27"/>
      <c r="O25" s="27"/>
      <c r="P25" s="27"/>
      <c r="Q25" s="27"/>
      <c r="R25" s="27"/>
      <c r="S25" s="27"/>
      <c r="T25" s="27"/>
      <c r="U25" s="27"/>
      <c r="V25" s="27"/>
      <c r="W25" s="27"/>
      <c r="X25" s="27"/>
      <c r="Y25" s="27"/>
      <c r="Z25" s="27"/>
    </row>
    <row r="26" spans="10:26" x14ac:dyDescent="0.25">
      <c r="J26" s="27"/>
      <c r="K26" s="27"/>
      <c r="L26" s="27"/>
      <c r="M26" s="27"/>
      <c r="N26" s="27"/>
      <c r="O26" s="27"/>
      <c r="P26" s="27"/>
      <c r="Q26" s="27"/>
      <c r="R26" s="27"/>
      <c r="S26" s="27"/>
      <c r="T26" s="27"/>
      <c r="U26" s="27"/>
      <c r="V26" s="27"/>
      <c r="W26" s="27"/>
      <c r="X26" s="27"/>
      <c r="Y26" s="27"/>
      <c r="Z26" s="27"/>
    </row>
    <row r="27" spans="10:26" x14ac:dyDescent="0.25">
      <c r="J27" s="27"/>
      <c r="K27" s="27"/>
      <c r="L27" s="27"/>
      <c r="M27" s="27"/>
      <c r="N27" s="27"/>
      <c r="O27" s="27"/>
      <c r="P27" s="27"/>
      <c r="Q27" s="27"/>
      <c r="R27" s="27"/>
      <c r="S27" s="27"/>
      <c r="T27" s="27"/>
      <c r="U27" s="27"/>
      <c r="V27" s="27"/>
      <c r="W27" s="27"/>
      <c r="X27" s="27"/>
      <c r="Y27" s="27"/>
      <c r="Z27" s="27"/>
    </row>
    <row r="28" spans="10:26" x14ac:dyDescent="0.25">
      <c r="J28" s="27"/>
      <c r="K28" s="27"/>
      <c r="L28" s="27"/>
      <c r="M28" s="27"/>
      <c r="N28" s="27"/>
      <c r="O28" s="27"/>
      <c r="P28" s="27"/>
      <c r="Q28" s="27"/>
      <c r="R28" s="27"/>
      <c r="S28" s="27"/>
      <c r="T28" s="27"/>
      <c r="U28" s="27"/>
      <c r="V28" s="27"/>
      <c r="W28" s="27"/>
      <c r="X28" s="27"/>
      <c r="Y28" s="27"/>
      <c r="Z28" s="27"/>
    </row>
    <row r="29" spans="10:26" x14ac:dyDescent="0.25">
      <c r="J29" s="27"/>
      <c r="K29" s="27"/>
      <c r="L29" s="27"/>
      <c r="M29" s="27"/>
      <c r="N29" s="27"/>
      <c r="O29" s="27"/>
      <c r="P29" s="27"/>
      <c r="Q29" s="27"/>
      <c r="R29" s="27"/>
      <c r="S29" s="27"/>
      <c r="T29" s="27"/>
      <c r="U29" s="27"/>
      <c r="V29" s="27"/>
      <c r="W29" s="27"/>
      <c r="X29" s="27"/>
      <c r="Y29" s="27"/>
      <c r="Z29" s="27"/>
    </row>
    <row r="30" spans="10:26" x14ac:dyDescent="0.25">
      <c r="J30" s="27"/>
      <c r="K30" s="27"/>
      <c r="L30" s="27"/>
      <c r="M30" s="27"/>
      <c r="N30" s="27"/>
      <c r="O30" s="27"/>
      <c r="P30" s="27"/>
      <c r="Q30" s="27"/>
      <c r="R30" s="27"/>
      <c r="S30" s="27"/>
      <c r="T30" s="27"/>
      <c r="U30" s="27"/>
      <c r="V30" s="27"/>
      <c r="W30" s="27"/>
      <c r="X30" s="27"/>
      <c r="Y30" s="27"/>
      <c r="Z30" s="27"/>
    </row>
    <row r="31" spans="10:26" x14ac:dyDescent="0.25">
      <c r="J31" s="27"/>
      <c r="K31" s="27"/>
      <c r="L31" s="27"/>
      <c r="M31" s="27"/>
      <c r="N31" s="27"/>
      <c r="O31" s="27"/>
      <c r="P31" s="27"/>
      <c r="Q31" s="27"/>
      <c r="R31" s="27"/>
      <c r="S31" s="27"/>
      <c r="T31" s="27"/>
      <c r="U31" s="27"/>
      <c r="V31" s="27"/>
      <c r="W31" s="27"/>
      <c r="X31" s="27"/>
      <c r="Y31" s="27"/>
      <c r="Z31" s="27"/>
    </row>
    <row r="32" spans="10:26" x14ac:dyDescent="0.25">
      <c r="J32" s="27"/>
      <c r="K32" s="27"/>
      <c r="L32" s="27"/>
      <c r="M32" s="27"/>
      <c r="N32" s="27"/>
      <c r="O32" s="27"/>
      <c r="P32" s="27"/>
      <c r="Q32" s="27"/>
      <c r="R32" s="27"/>
      <c r="S32" s="27"/>
      <c r="T32" s="27"/>
      <c r="U32" s="27"/>
      <c r="V32" s="27"/>
      <c r="W32" s="27"/>
      <c r="X32" s="27"/>
      <c r="Y32" s="27"/>
      <c r="Z32" s="27"/>
    </row>
    <row r="33" spans="10:26" x14ac:dyDescent="0.25">
      <c r="J33" s="27"/>
      <c r="K33" s="27"/>
      <c r="L33" s="27"/>
      <c r="M33" s="27"/>
      <c r="N33" s="27"/>
      <c r="O33" s="27"/>
      <c r="P33" s="27"/>
      <c r="Q33" s="27"/>
      <c r="R33" s="27"/>
      <c r="S33" s="27"/>
      <c r="T33" s="27"/>
      <c r="U33" s="27"/>
      <c r="V33" s="27"/>
      <c r="W33" s="27"/>
      <c r="X33" s="27"/>
      <c r="Y33" s="27"/>
      <c r="Z33" s="27"/>
    </row>
    <row r="34" spans="10:26" x14ac:dyDescent="0.25">
      <c r="J34" s="27"/>
      <c r="K34" s="27"/>
      <c r="L34" s="27"/>
      <c r="M34" s="27"/>
      <c r="N34" s="27"/>
      <c r="O34" s="27"/>
      <c r="P34" s="27"/>
      <c r="Q34" s="27"/>
      <c r="R34" s="27"/>
      <c r="S34" s="27"/>
      <c r="T34" s="27"/>
      <c r="U34" s="27"/>
      <c r="V34" s="27"/>
      <c r="W34" s="27"/>
      <c r="X34" s="27"/>
      <c r="Y34" s="27"/>
      <c r="Z34" s="27"/>
    </row>
    <row r="35" spans="10:26" x14ac:dyDescent="0.25">
      <c r="J35" s="27"/>
      <c r="K35" s="27"/>
      <c r="L35" s="27"/>
      <c r="M35" s="27"/>
      <c r="N35" s="27"/>
      <c r="O35" s="27"/>
      <c r="P35" s="27"/>
      <c r="Q35" s="27"/>
      <c r="R35" s="27"/>
      <c r="S35" s="27"/>
      <c r="T35" s="27"/>
      <c r="U35" s="27"/>
      <c r="V35" s="27"/>
      <c r="W35" s="27"/>
      <c r="X35" s="27"/>
      <c r="Y35" s="27"/>
      <c r="Z35" s="27"/>
    </row>
    <row r="36" spans="10:26" x14ac:dyDescent="0.25">
      <c r="J36" s="27"/>
      <c r="K36" s="27"/>
      <c r="L36" s="27"/>
      <c r="M36" s="27"/>
      <c r="N36" s="27"/>
      <c r="O36" s="27"/>
      <c r="P36" s="27"/>
      <c r="Q36" s="27"/>
      <c r="R36" s="27"/>
      <c r="S36" s="27"/>
      <c r="T36" s="27"/>
      <c r="U36" s="27"/>
      <c r="V36" s="27"/>
      <c r="W36" s="27"/>
      <c r="X36" s="27"/>
      <c r="Y36" s="27"/>
      <c r="Z36" s="27"/>
    </row>
    <row r="37" spans="10:26" x14ac:dyDescent="0.25">
      <c r="J37" s="27"/>
      <c r="K37" s="27"/>
      <c r="L37" s="27"/>
      <c r="M37" s="27"/>
      <c r="N37" s="27"/>
      <c r="O37" s="27"/>
      <c r="P37" s="27"/>
      <c r="Q37" s="27"/>
      <c r="R37" s="27"/>
      <c r="S37" s="27"/>
      <c r="T37" s="27"/>
      <c r="U37" s="27"/>
      <c r="V37" s="27"/>
      <c r="W37" s="27"/>
      <c r="X37" s="27"/>
      <c r="Y37" s="27"/>
      <c r="Z37" s="27"/>
    </row>
    <row r="38" spans="10:26" x14ac:dyDescent="0.25">
      <c r="J38" s="27"/>
      <c r="K38" s="27"/>
      <c r="L38" s="27"/>
      <c r="M38" s="27"/>
      <c r="N38" s="27"/>
      <c r="O38" s="27"/>
      <c r="P38" s="27"/>
      <c r="Q38" s="27"/>
      <c r="R38" s="27"/>
      <c r="S38" s="27"/>
      <c r="T38" s="27"/>
      <c r="U38" s="27"/>
      <c r="V38" s="27"/>
      <c r="W38" s="27"/>
      <c r="X38" s="27"/>
      <c r="Y38" s="27"/>
      <c r="Z38" s="27"/>
    </row>
    <row r="39" spans="10:26" x14ac:dyDescent="0.25">
      <c r="J39" s="27"/>
      <c r="K39" s="27"/>
      <c r="L39" s="27"/>
      <c r="M39" s="27"/>
      <c r="N39" s="27"/>
      <c r="O39" s="27"/>
      <c r="P39" s="27"/>
      <c r="Q39" s="27"/>
      <c r="R39" s="27"/>
      <c r="S39" s="27"/>
      <c r="T39" s="27"/>
      <c r="U39" s="27"/>
      <c r="V39" s="27"/>
      <c r="W39" s="27"/>
      <c r="X39" s="27"/>
      <c r="Y39" s="27"/>
      <c r="Z39" s="27"/>
    </row>
    <row r="40" spans="10:26" x14ac:dyDescent="0.25">
      <c r="J40" s="27"/>
      <c r="K40" s="27"/>
      <c r="L40" s="27"/>
      <c r="M40" s="27"/>
      <c r="N40" s="27"/>
      <c r="O40" s="27"/>
      <c r="P40" s="27"/>
      <c r="Q40" s="27"/>
      <c r="R40" s="27"/>
      <c r="S40" s="27"/>
      <c r="T40" s="27"/>
      <c r="U40" s="27"/>
      <c r="V40" s="27"/>
      <c r="W40" s="27"/>
      <c r="X40" s="27"/>
      <c r="Y40" s="27"/>
      <c r="Z40" s="27"/>
    </row>
    <row r="41" spans="10:26" x14ac:dyDescent="0.25">
      <c r="J41" s="27"/>
      <c r="K41" s="27"/>
      <c r="L41" s="27"/>
      <c r="M41" s="27"/>
      <c r="N41" s="27"/>
      <c r="O41" s="27"/>
      <c r="P41" s="27"/>
      <c r="Q41" s="27"/>
      <c r="R41" s="27"/>
      <c r="S41" s="27"/>
      <c r="T41" s="27"/>
      <c r="U41" s="27"/>
      <c r="V41" s="27"/>
      <c r="W41" s="27"/>
      <c r="X41" s="27"/>
      <c r="Y41" s="27"/>
      <c r="Z41" s="27"/>
    </row>
    <row r="42" spans="10:26" x14ac:dyDescent="0.25">
      <c r="J42" s="27"/>
      <c r="K42" s="27"/>
      <c r="L42" s="27"/>
      <c r="M42" s="27"/>
      <c r="N42" s="27"/>
      <c r="O42" s="27"/>
      <c r="P42" s="27"/>
      <c r="Q42" s="27"/>
      <c r="R42" s="27"/>
      <c r="S42" s="27"/>
      <c r="T42" s="27"/>
      <c r="U42" s="27"/>
      <c r="V42" s="27"/>
      <c r="W42" s="27"/>
      <c r="X42" s="27"/>
      <c r="Y42" s="27"/>
      <c r="Z42" s="27"/>
    </row>
    <row r="43" spans="10:26" x14ac:dyDescent="0.25">
      <c r="J43" s="27"/>
      <c r="K43" s="27"/>
      <c r="L43" s="27"/>
      <c r="M43" s="27"/>
      <c r="N43" s="27"/>
      <c r="O43" s="27"/>
      <c r="P43" s="27"/>
      <c r="Q43" s="27"/>
      <c r="R43" s="27"/>
      <c r="S43" s="27"/>
      <c r="T43" s="27"/>
      <c r="U43" s="27"/>
      <c r="V43" s="27"/>
      <c r="W43" s="27"/>
      <c r="X43" s="27"/>
      <c r="Y43" s="27"/>
      <c r="Z43" s="27"/>
    </row>
    <row r="44" spans="10:26" x14ac:dyDescent="0.25">
      <c r="J44" s="27"/>
      <c r="K44" s="27"/>
      <c r="L44" s="27"/>
      <c r="M44" s="27"/>
      <c r="N44" s="27"/>
      <c r="O44" s="27"/>
      <c r="P44" s="27"/>
      <c r="Q44" s="27"/>
      <c r="R44" s="27"/>
      <c r="S44" s="27"/>
      <c r="T44" s="27"/>
      <c r="U44" s="27"/>
      <c r="V44" s="27"/>
      <c r="W44" s="27"/>
      <c r="X44" s="27"/>
      <c r="Y44" s="27"/>
      <c r="Z44" s="27"/>
    </row>
    <row r="45" spans="10:26" x14ac:dyDescent="0.25">
      <c r="J45" s="27"/>
      <c r="K45" s="27"/>
      <c r="L45" s="27"/>
      <c r="M45" s="27"/>
      <c r="N45" s="27"/>
      <c r="O45" s="27"/>
      <c r="P45" s="27"/>
      <c r="Q45" s="27"/>
      <c r="R45" s="27"/>
      <c r="S45" s="27"/>
      <c r="T45" s="27"/>
      <c r="U45" s="27"/>
      <c r="V45" s="27"/>
      <c r="W45" s="27"/>
      <c r="X45" s="27"/>
      <c r="Y45" s="27"/>
      <c r="Z45" s="27"/>
    </row>
    <row r="46" spans="10:26" x14ac:dyDescent="0.25">
      <c r="J46" s="27"/>
      <c r="K46" s="27"/>
      <c r="L46" s="27"/>
      <c r="M46" s="27"/>
      <c r="N46" s="27"/>
      <c r="O46" s="27"/>
      <c r="P46" s="27"/>
      <c r="Q46" s="27"/>
      <c r="R46" s="27"/>
      <c r="S46" s="27"/>
      <c r="T46" s="27"/>
      <c r="U46" s="27"/>
      <c r="V46" s="27"/>
      <c r="W46" s="27"/>
      <c r="X46" s="27"/>
      <c r="Y46" s="27"/>
      <c r="Z46" s="27"/>
    </row>
    <row r="47" spans="10:26" x14ac:dyDescent="0.25">
      <c r="J47" s="27"/>
      <c r="K47" s="27"/>
      <c r="L47" s="27"/>
      <c r="M47" s="27"/>
      <c r="N47" s="27"/>
      <c r="O47" s="27"/>
      <c r="P47" s="27"/>
      <c r="Q47" s="27"/>
      <c r="R47" s="27"/>
      <c r="S47" s="27"/>
      <c r="T47" s="27"/>
      <c r="U47" s="27"/>
      <c r="V47" s="27"/>
      <c r="W47" s="27"/>
      <c r="X47" s="27"/>
      <c r="Y47" s="27"/>
      <c r="Z47" s="27"/>
    </row>
    <row r="48" spans="10:26" x14ac:dyDescent="0.25">
      <c r="J48" s="27"/>
      <c r="K48" s="27"/>
      <c r="L48" s="27"/>
      <c r="M48" s="27"/>
      <c r="N48" s="27"/>
      <c r="O48" s="27"/>
      <c r="P48" s="27"/>
      <c r="Q48" s="27"/>
      <c r="R48" s="27"/>
      <c r="S48" s="27"/>
      <c r="T48" s="27"/>
      <c r="U48" s="27"/>
      <c r="V48" s="27"/>
      <c r="W48" s="27"/>
      <c r="X48" s="27"/>
      <c r="Y48" s="27"/>
      <c r="Z48" s="27"/>
    </row>
    <row r="49" spans="10:26" x14ac:dyDescent="0.25">
      <c r="J49" s="27"/>
      <c r="K49" s="27"/>
      <c r="L49" s="27"/>
      <c r="M49" s="27"/>
      <c r="N49" s="27"/>
      <c r="O49" s="27"/>
      <c r="P49" s="27"/>
      <c r="Q49" s="27"/>
      <c r="R49" s="27"/>
      <c r="S49" s="27"/>
      <c r="T49" s="27"/>
      <c r="U49" s="27"/>
      <c r="V49" s="27"/>
      <c r="W49" s="27"/>
      <c r="X49" s="27"/>
      <c r="Y49" s="27"/>
      <c r="Z49" s="27"/>
    </row>
    <row r="50" spans="10:26" x14ac:dyDescent="0.25">
      <c r="J50" s="27"/>
      <c r="K50" s="27"/>
      <c r="L50" s="27"/>
      <c r="M50" s="27"/>
      <c r="N50" s="27"/>
      <c r="O50" s="27"/>
      <c r="P50" s="27"/>
      <c r="Q50" s="27"/>
      <c r="R50" s="27"/>
      <c r="S50" s="27"/>
      <c r="T50" s="27"/>
      <c r="U50" s="27"/>
      <c r="V50" s="27"/>
      <c r="W50" s="27"/>
      <c r="X50" s="27"/>
      <c r="Y50" s="27"/>
      <c r="Z50" s="27"/>
    </row>
    <row r="51" spans="10:26" x14ac:dyDescent="0.25">
      <c r="J51" s="27"/>
      <c r="K51" s="27"/>
      <c r="L51" s="27"/>
      <c r="M51" s="27"/>
      <c r="N51" s="27"/>
      <c r="O51" s="27"/>
      <c r="P51" s="27"/>
      <c r="Q51" s="27"/>
      <c r="R51" s="27"/>
      <c r="S51" s="27"/>
      <c r="T51" s="27"/>
      <c r="U51" s="27"/>
      <c r="V51" s="27"/>
      <c r="W51" s="27"/>
      <c r="X51" s="27"/>
      <c r="Y51" s="27"/>
      <c r="Z51" s="27"/>
    </row>
    <row r="52" spans="10:26" x14ac:dyDescent="0.25">
      <c r="J52" s="27"/>
      <c r="K52" s="27"/>
      <c r="L52" s="27"/>
      <c r="M52" s="27"/>
      <c r="N52" s="27"/>
      <c r="O52" s="27"/>
      <c r="P52" s="27"/>
      <c r="Q52" s="27"/>
      <c r="R52" s="27"/>
      <c r="S52" s="27"/>
      <c r="T52" s="27"/>
      <c r="U52" s="27"/>
      <c r="V52" s="27"/>
      <c r="W52" s="27"/>
      <c r="X52" s="27"/>
      <c r="Y52" s="27"/>
      <c r="Z52" s="27"/>
    </row>
    <row r="53" spans="10:26" x14ac:dyDescent="0.25">
      <c r="J53" s="27"/>
      <c r="K53" s="27"/>
      <c r="L53" s="27"/>
      <c r="M53" s="27"/>
      <c r="N53" s="27"/>
      <c r="O53" s="27"/>
      <c r="P53" s="27"/>
      <c r="Q53" s="27"/>
      <c r="R53" s="27"/>
      <c r="S53" s="27"/>
      <c r="T53" s="27"/>
      <c r="U53" s="27"/>
      <c r="V53" s="27"/>
      <c r="W53" s="27"/>
      <c r="X53" s="27"/>
      <c r="Y53" s="27"/>
      <c r="Z53" s="27"/>
    </row>
    <row r="54" spans="10:26" x14ac:dyDescent="0.25">
      <c r="J54" s="27"/>
      <c r="K54" s="27"/>
      <c r="L54" s="27"/>
      <c r="M54" s="27"/>
      <c r="N54" s="27"/>
      <c r="O54" s="27"/>
      <c r="P54" s="27"/>
      <c r="Q54" s="27"/>
      <c r="R54" s="27"/>
      <c r="S54" s="27"/>
      <c r="T54" s="27"/>
      <c r="U54" s="27"/>
      <c r="V54" s="27"/>
      <c r="W54" s="27"/>
      <c r="X54" s="27"/>
      <c r="Y54" s="27"/>
      <c r="Z54" s="27"/>
    </row>
  </sheetData>
  <pageMargins left="0.7" right="0.7" top="0.75" bottom="0.75" header="0.3" footer="0.3"/>
  <pageSetup scale="3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4"/>
  <sheetViews>
    <sheetView zoomScale="70" zoomScaleNormal="70" workbookViewId="0"/>
  </sheetViews>
  <sheetFormatPr defaultColWidth="9.140625" defaultRowHeight="15" x14ac:dyDescent="0.25"/>
  <cols>
    <col min="1" max="16384" width="9.140625" style="1"/>
  </cols>
  <sheetData>
    <row r="1" spans="1:1" x14ac:dyDescent="0.25">
      <c r="A1" s="1" t="s">
        <v>0</v>
      </c>
    </row>
    <row r="21" spans="10:26" x14ac:dyDescent="0.25">
      <c r="J21" s="27"/>
      <c r="K21" s="27"/>
      <c r="L21" s="27"/>
      <c r="M21" s="27"/>
      <c r="N21" s="27"/>
      <c r="O21" s="27"/>
      <c r="P21" s="27"/>
      <c r="Q21" s="27"/>
      <c r="R21" s="27"/>
      <c r="S21" s="27"/>
      <c r="T21" s="27"/>
      <c r="U21" s="27"/>
      <c r="V21" s="27"/>
      <c r="W21" s="27"/>
      <c r="X21" s="27"/>
      <c r="Y21" s="27"/>
      <c r="Z21" s="27"/>
    </row>
    <row r="22" spans="10:26" x14ac:dyDescent="0.25">
      <c r="J22" s="27"/>
      <c r="K22" s="27"/>
      <c r="L22" s="27"/>
      <c r="M22" s="27"/>
      <c r="N22" s="27"/>
      <c r="O22" s="27"/>
      <c r="P22" s="27"/>
      <c r="Q22" s="27"/>
      <c r="R22" s="27"/>
      <c r="S22" s="27"/>
      <c r="T22" s="27"/>
      <c r="U22" s="27"/>
      <c r="V22" s="27"/>
      <c r="W22" s="27"/>
      <c r="X22" s="27"/>
      <c r="Y22" s="27"/>
      <c r="Z22" s="27"/>
    </row>
    <row r="23" spans="10:26" x14ac:dyDescent="0.25">
      <c r="J23" s="27"/>
      <c r="K23" s="27"/>
      <c r="L23" s="27"/>
      <c r="M23" s="27"/>
      <c r="N23" s="27"/>
      <c r="O23" s="27"/>
      <c r="P23" s="27"/>
      <c r="Q23" s="27"/>
      <c r="R23" s="27"/>
      <c r="S23" s="27"/>
      <c r="T23" s="27"/>
      <c r="U23" s="27"/>
      <c r="V23" s="27"/>
      <c r="W23" s="27"/>
      <c r="X23" s="27"/>
      <c r="Y23" s="27"/>
      <c r="Z23" s="27"/>
    </row>
    <row r="24" spans="10:26" x14ac:dyDescent="0.25">
      <c r="J24" s="27"/>
      <c r="K24" s="27"/>
      <c r="L24" s="27"/>
      <c r="M24" s="27"/>
      <c r="N24" s="27"/>
      <c r="O24" s="27"/>
      <c r="P24" s="27"/>
      <c r="Q24" s="27"/>
      <c r="R24" s="27"/>
      <c r="S24" s="27"/>
      <c r="T24" s="27"/>
      <c r="U24" s="27"/>
      <c r="V24" s="27"/>
      <c r="W24" s="27"/>
      <c r="X24" s="27"/>
      <c r="Y24" s="27"/>
      <c r="Z24" s="27"/>
    </row>
    <row r="25" spans="10:26" x14ac:dyDescent="0.25">
      <c r="J25" s="27"/>
      <c r="K25" s="27"/>
      <c r="L25" s="27"/>
      <c r="M25" s="27"/>
      <c r="N25" s="27"/>
      <c r="O25" s="27"/>
      <c r="P25" s="27"/>
      <c r="Q25" s="27"/>
      <c r="R25" s="27"/>
      <c r="S25" s="27"/>
      <c r="T25" s="27"/>
      <c r="U25" s="27"/>
      <c r="V25" s="27"/>
      <c r="W25" s="27"/>
      <c r="X25" s="27"/>
      <c r="Y25" s="27"/>
      <c r="Z25" s="27"/>
    </row>
    <row r="26" spans="10:26" x14ac:dyDescent="0.25">
      <c r="J26" s="27"/>
      <c r="K26" s="27"/>
      <c r="L26" s="27"/>
      <c r="M26" s="27"/>
      <c r="N26" s="27"/>
      <c r="O26" s="27"/>
      <c r="P26" s="27"/>
      <c r="Q26" s="27"/>
      <c r="R26" s="27"/>
      <c r="S26" s="27"/>
      <c r="T26" s="27"/>
      <c r="U26" s="27"/>
      <c r="V26" s="27"/>
      <c r="W26" s="27"/>
      <c r="X26" s="27"/>
      <c r="Y26" s="27"/>
      <c r="Z26" s="27"/>
    </row>
    <row r="27" spans="10:26" x14ac:dyDescent="0.25">
      <c r="J27" s="27"/>
      <c r="K27" s="27"/>
      <c r="L27" s="27"/>
      <c r="M27" s="27"/>
      <c r="N27" s="27"/>
      <c r="O27" s="27"/>
      <c r="P27" s="27"/>
      <c r="Q27" s="27"/>
      <c r="R27" s="27"/>
      <c r="S27" s="27"/>
      <c r="T27" s="27"/>
      <c r="U27" s="27"/>
      <c r="V27" s="27"/>
      <c r="W27" s="27"/>
      <c r="X27" s="27"/>
      <c r="Y27" s="27"/>
      <c r="Z27" s="27"/>
    </row>
    <row r="28" spans="10:26" x14ac:dyDescent="0.25">
      <c r="J28" s="27"/>
      <c r="K28" s="27"/>
      <c r="L28" s="27"/>
      <c r="M28" s="27"/>
      <c r="N28" s="27"/>
      <c r="O28" s="27"/>
      <c r="P28" s="27"/>
      <c r="Q28" s="27"/>
      <c r="R28" s="27"/>
      <c r="S28" s="27"/>
      <c r="T28" s="27"/>
      <c r="U28" s="27"/>
      <c r="V28" s="27"/>
      <c r="W28" s="27"/>
      <c r="X28" s="27"/>
      <c r="Y28" s="27"/>
      <c r="Z28" s="27"/>
    </row>
    <row r="29" spans="10:26" x14ac:dyDescent="0.25">
      <c r="J29" s="27"/>
      <c r="K29" s="27"/>
      <c r="L29" s="27"/>
      <c r="M29" s="27"/>
      <c r="N29" s="27"/>
      <c r="O29" s="27"/>
      <c r="P29" s="27"/>
      <c r="Q29" s="27"/>
      <c r="R29" s="27"/>
      <c r="S29" s="27"/>
      <c r="T29" s="27"/>
      <c r="U29" s="27"/>
      <c r="V29" s="27"/>
      <c r="W29" s="27"/>
      <c r="X29" s="27"/>
      <c r="Y29" s="27"/>
      <c r="Z29" s="27"/>
    </row>
    <row r="30" spans="10:26" x14ac:dyDescent="0.25">
      <c r="J30" s="27"/>
      <c r="K30" s="27"/>
      <c r="L30" s="27"/>
      <c r="M30" s="27"/>
      <c r="N30" s="27"/>
      <c r="O30" s="27"/>
      <c r="P30" s="27"/>
      <c r="Q30" s="27"/>
      <c r="R30" s="27"/>
      <c r="S30" s="27"/>
      <c r="T30" s="27"/>
      <c r="U30" s="27"/>
      <c r="V30" s="27"/>
      <c r="W30" s="27"/>
      <c r="X30" s="27"/>
      <c r="Y30" s="27"/>
      <c r="Z30" s="27"/>
    </row>
    <row r="31" spans="10:26" x14ac:dyDescent="0.25">
      <c r="J31" s="27"/>
      <c r="K31" s="27"/>
      <c r="L31" s="27"/>
      <c r="M31" s="27"/>
      <c r="N31" s="27"/>
      <c r="O31" s="27"/>
      <c r="P31" s="27"/>
      <c r="Q31" s="27"/>
      <c r="R31" s="27"/>
      <c r="S31" s="27"/>
      <c r="T31" s="27"/>
      <c r="U31" s="27"/>
      <c r="V31" s="27"/>
      <c r="W31" s="27"/>
      <c r="X31" s="27"/>
      <c r="Y31" s="27"/>
      <c r="Z31" s="27"/>
    </row>
    <row r="32" spans="10:26" x14ac:dyDescent="0.25">
      <c r="J32" s="27"/>
      <c r="K32" s="27"/>
      <c r="L32" s="27"/>
      <c r="M32" s="27"/>
      <c r="N32" s="27"/>
      <c r="O32" s="27"/>
      <c r="P32" s="27"/>
      <c r="Q32" s="27"/>
      <c r="R32" s="27"/>
      <c r="S32" s="27"/>
      <c r="T32" s="27"/>
      <c r="U32" s="27"/>
      <c r="V32" s="27"/>
      <c r="W32" s="27"/>
      <c r="X32" s="27"/>
      <c r="Y32" s="27"/>
      <c r="Z32" s="27"/>
    </row>
    <row r="33" spans="10:26" x14ac:dyDescent="0.25">
      <c r="J33" s="27"/>
      <c r="K33" s="27"/>
      <c r="L33" s="27"/>
      <c r="M33" s="27"/>
      <c r="N33" s="27"/>
      <c r="O33" s="27"/>
      <c r="P33" s="27"/>
      <c r="Q33" s="27"/>
      <c r="R33" s="27"/>
      <c r="S33" s="27"/>
      <c r="T33" s="27"/>
      <c r="U33" s="27"/>
      <c r="V33" s="27"/>
      <c r="W33" s="27"/>
      <c r="X33" s="27"/>
      <c r="Y33" s="27"/>
      <c r="Z33" s="27"/>
    </row>
    <row r="34" spans="10:26" x14ac:dyDescent="0.25">
      <c r="J34" s="27"/>
      <c r="K34" s="27"/>
      <c r="L34" s="27"/>
      <c r="M34" s="27"/>
      <c r="N34" s="27"/>
      <c r="O34" s="27"/>
      <c r="P34" s="27"/>
      <c r="Q34" s="27"/>
      <c r="R34" s="27"/>
      <c r="S34" s="27"/>
      <c r="T34" s="27"/>
      <c r="U34" s="27"/>
      <c r="V34" s="27"/>
      <c r="W34" s="27"/>
      <c r="X34" s="27"/>
      <c r="Y34" s="27"/>
      <c r="Z34" s="27"/>
    </row>
    <row r="35" spans="10:26" x14ac:dyDescent="0.25">
      <c r="J35" s="27"/>
      <c r="K35" s="27"/>
      <c r="L35" s="27"/>
      <c r="M35" s="27"/>
      <c r="N35" s="27"/>
      <c r="O35" s="27"/>
      <c r="P35" s="27"/>
      <c r="Q35" s="27"/>
      <c r="R35" s="27"/>
      <c r="S35" s="27"/>
      <c r="T35" s="27"/>
      <c r="U35" s="27"/>
      <c r="V35" s="27"/>
      <c r="W35" s="27"/>
      <c r="X35" s="27"/>
      <c r="Y35" s="27"/>
      <c r="Z35" s="27"/>
    </row>
    <row r="36" spans="10:26" x14ac:dyDescent="0.25">
      <c r="J36" s="27"/>
      <c r="K36" s="27"/>
      <c r="L36" s="27"/>
      <c r="M36" s="27"/>
      <c r="N36" s="27"/>
      <c r="O36" s="27"/>
      <c r="P36" s="27"/>
      <c r="Q36" s="27"/>
      <c r="R36" s="27"/>
      <c r="S36" s="27"/>
      <c r="T36" s="27"/>
      <c r="U36" s="27"/>
      <c r="V36" s="27"/>
      <c r="W36" s="27"/>
      <c r="X36" s="27"/>
      <c r="Y36" s="27"/>
      <c r="Z36" s="27"/>
    </row>
    <row r="37" spans="10:26" x14ac:dyDescent="0.25">
      <c r="J37" s="27"/>
      <c r="K37" s="27"/>
      <c r="L37" s="27"/>
      <c r="M37" s="27"/>
      <c r="N37" s="27"/>
      <c r="O37" s="27"/>
      <c r="P37" s="27"/>
      <c r="Q37" s="27"/>
      <c r="R37" s="27"/>
      <c r="S37" s="27"/>
      <c r="T37" s="27"/>
      <c r="U37" s="27"/>
      <c r="V37" s="27"/>
      <c r="W37" s="27"/>
      <c r="X37" s="27"/>
      <c r="Y37" s="27"/>
      <c r="Z37" s="27"/>
    </row>
    <row r="38" spans="10:26" x14ac:dyDescent="0.25">
      <c r="J38" s="27"/>
      <c r="K38" s="27"/>
      <c r="L38" s="27"/>
      <c r="M38" s="27"/>
      <c r="N38" s="27"/>
      <c r="O38" s="27"/>
      <c r="P38" s="27"/>
      <c r="Q38" s="27"/>
      <c r="R38" s="27"/>
      <c r="S38" s="27"/>
      <c r="T38" s="27"/>
      <c r="U38" s="27"/>
      <c r="V38" s="27"/>
      <c r="W38" s="27"/>
      <c r="X38" s="27"/>
      <c r="Y38" s="27"/>
      <c r="Z38" s="27"/>
    </row>
    <row r="39" spans="10:26" x14ac:dyDescent="0.25">
      <c r="J39" s="27"/>
      <c r="K39" s="27"/>
      <c r="L39" s="27"/>
      <c r="M39" s="27"/>
      <c r="N39" s="27"/>
      <c r="O39" s="27"/>
      <c r="P39" s="27"/>
      <c r="Q39" s="27"/>
      <c r="R39" s="27"/>
      <c r="S39" s="27"/>
      <c r="T39" s="27"/>
      <c r="U39" s="27"/>
      <c r="V39" s="27"/>
      <c r="W39" s="27"/>
      <c r="X39" s="27"/>
      <c r="Y39" s="27"/>
      <c r="Z39" s="27"/>
    </row>
    <row r="40" spans="10:26" x14ac:dyDescent="0.25">
      <c r="J40" s="27"/>
      <c r="K40" s="27"/>
      <c r="L40" s="27"/>
      <c r="M40" s="27"/>
      <c r="N40" s="27"/>
      <c r="O40" s="27"/>
      <c r="P40" s="27"/>
      <c r="Q40" s="27"/>
      <c r="R40" s="27"/>
      <c r="S40" s="27"/>
      <c r="T40" s="27"/>
      <c r="U40" s="27"/>
      <c r="V40" s="27"/>
      <c r="W40" s="27"/>
      <c r="X40" s="27"/>
      <c r="Y40" s="27"/>
      <c r="Z40" s="27"/>
    </row>
    <row r="41" spans="10:26" x14ac:dyDescent="0.25">
      <c r="J41" s="27"/>
      <c r="K41" s="27"/>
      <c r="L41" s="27"/>
      <c r="M41" s="27"/>
      <c r="N41" s="27"/>
      <c r="O41" s="27"/>
      <c r="P41" s="27"/>
      <c r="Q41" s="27"/>
      <c r="R41" s="27"/>
      <c r="S41" s="27"/>
      <c r="T41" s="27"/>
      <c r="U41" s="27"/>
      <c r="V41" s="27"/>
      <c r="W41" s="27"/>
      <c r="X41" s="27"/>
      <c r="Y41" s="27"/>
      <c r="Z41" s="27"/>
    </row>
    <row r="42" spans="10:26" x14ac:dyDescent="0.25">
      <c r="J42" s="27"/>
      <c r="K42" s="27"/>
      <c r="L42" s="27"/>
      <c r="M42" s="27"/>
      <c r="N42" s="27"/>
      <c r="O42" s="27"/>
      <c r="P42" s="27"/>
      <c r="Q42" s="27"/>
      <c r="R42" s="27"/>
      <c r="S42" s="27"/>
      <c r="T42" s="27"/>
      <c r="U42" s="27"/>
      <c r="V42" s="27"/>
      <c r="W42" s="27"/>
      <c r="X42" s="27"/>
      <c r="Y42" s="27"/>
      <c r="Z42" s="27"/>
    </row>
    <row r="43" spans="10:26" x14ac:dyDescent="0.25">
      <c r="J43" s="27"/>
      <c r="K43" s="27"/>
      <c r="L43" s="27"/>
      <c r="M43" s="27"/>
      <c r="N43" s="27"/>
      <c r="O43" s="27"/>
      <c r="P43" s="27"/>
      <c r="Q43" s="27"/>
      <c r="R43" s="27"/>
      <c r="S43" s="27"/>
      <c r="T43" s="27"/>
      <c r="U43" s="27"/>
      <c r="V43" s="27"/>
      <c r="W43" s="27"/>
      <c r="X43" s="27"/>
      <c r="Y43" s="27"/>
      <c r="Z43" s="27"/>
    </row>
    <row r="44" spans="10:26" x14ac:dyDescent="0.25">
      <c r="J44" s="27"/>
      <c r="K44" s="27"/>
      <c r="L44" s="27"/>
      <c r="M44" s="27"/>
      <c r="N44" s="27"/>
      <c r="O44" s="27"/>
      <c r="P44" s="27"/>
      <c r="Q44" s="27"/>
      <c r="R44" s="27"/>
      <c r="S44" s="27"/>
      <c r="T44" s="27"/>
      <c r="U44" s="27"/>
      <c r="V44" s="27"/>
      <c r="W44" s="27"/>
      <c r="X44" s="27"/>
      <c r="Y44" s="27"/>
      <c r="Z44" s="27"/>
    </row>
    <row r="45" spans="10:26" x14ac:dyDescent="0.25">
      <c r="J45" s="27"/>
      <c r="K45" s="27"/>
      <c r="L45" s="27"/>
      <c r="M45" s="27"/>
      <c r="N45" s="27"/>
      <c r="O45" s="27"/>
      <c r="P45" s="27"/>
      <c r="Q45" s="27"/>
      <c r="R45" s="27"/>
      <c r="S45" s="27"/>
      <c r="T45" s="27"/>
      <c r="U45" s="27"/>
      <c r="V45" s="27"/>
      <c r="W45" s="27"/>
      <c r="X45" s="27"/>
      <c r="Y45" s="27"/>
      <c r="Z45" s="27"/>
    </row>
    <row r="46" spans="10:26" x14ac:dyDescent="0.25">
      <c r="J46" s="27"/>
      <c r="K46" s="27"/>
      <c r="L46" s="27"/>
      <c r="M46" s="27"/>
      <c r="N46" s="27"/>
      <c r="O46" s="27"/>
      <c r="P46" s="27"/>
      <c r="Q46" s="27"/>
      <c r="R46" s="27"/>
      <c r="S46" s="27"/>
      <c r="T46" s="27"/>
      <c r="U46" s="27"/>
      <c r="V46" s="27"/>
      <c r="W46" s="27"/>
      <c r="X46" s="27"/>
      <c r="Y46" s="27"/>
      <c r="Z46" s="27"/>
    </row>
    <row r="47" spans="10:26" x14ac:dyDescent="0.25">
      <c r="J47" s="27"/>
      <c r="K47" s="27"/>
      <c r="L47" s="27"/>
      <c r="M47" s="27"/>
      <c r="N47" s="27"/>
      <c r="O47" s="27"/>
      <c r="P47" s="27"/>
      <c r="Q47" s="27"/>
      <c r="R47" s="27"/>
      <c r="S47" s="27"/>
      <c r="T47" s="27"/>
      <c r="U47" s="27"/>
      <c r="V47" s="27"/>
      <c r="W47" s="27"/>
      <c r="X47" s="27"/>
      <c r="Y47" s="27"/>
      <c r="Z47" s="27"/>
    </row>
    <row r="48" spans="10:26" x14ac:dyDescent="0.25">
      <c r="J48" s="27"/>
      <c r="K48" s="27"/>
      <c r="L48" s="27"/>
      <c r="M48" s="27"/>
      <c r="N48" s="27"/>
      <c r="O48" s="27"/>
      <c r="P48" s="27"/>
      <c r="Q48" s="27"/>
      <c r="R48" s="27"/>
      <c r="S48" s="27"/>
      <c r="T48" s="27"/>
      <c r="U48" s="27"/>
      <c r="V48" s="27"/>
      <c r="W48" s="27"/>
      <c r="X48" s="27"/>
      <c r="Y48" s="27"/>
      <c r="Z48" s="27"/>
    </row>
    <row r="49" spans="10:26" x14ac:dyDescent="0.25">
      <c r="J49" s="27"/>
      <c r="K49" s="27"/>
      <c r="L49" s="27"/>
      <c r="M49" s="27"/>
      <c r="N49" s="27"/>
      <c r="O49" s="27"/>
      <c r="P49" s="27"/>
      <c r="Q49" s="27"/>
      <c r="R49" s="27"/>
      <c r="S49" s="27"/>
      <c r="T49" s="27"/>
      <c r="U49" s="27"/>
      <c r="V49" s="27"/>
      <c r="W49" s="27"/>
      <c r="X49" s="27"/>
      <c r="Y49" s="27"/>
      <c r="Z49" s="27"/>
    </row>
    <row r="50" spans="10:26" x14ac:dyDescent="0.25">
      <c r="J50" s="27"/>
      <c r="K50" s="27"/>
      <c r="L50" s="27"/>
      <c r="M50" s="27"/>
      <c r="N50" s="27"/>
      <c r="O50" s="27"/>
      <c r="P50" s="27"/>
      <c r="Q50" s="27"/>
      <c r="R50" s="27"/>
      <c r="S50" s="27"/>
      <c r="T50" s="27"/>
      <c r="U50" s="27"/>
      <c r="V50" s="27"/>
      <c r="W50" s="27"/>
      <c r="X50" s="27"/>
      <c r="Y50" s="27"/>
      <c r="Z50" s="27"/>
    </row>
    <row r="51" spans="10:26" x14ac:dyDescent="0.25">
      <c r="J51" s="27"/>
      <c r="K51" s="27"/>
      <c r="L51" s="27"/>
      <c r="M51" s="27"/>
      <c r="N51" s="27"/>
      <c r="O51" s="27"/>
      <c r="P51" s="27"/>
      <c r="Q51" s="27"/>
      <c r="R51" s="27"/>
      <c r="S51" s="27"/>
      <c r="T51" s="27"/>
      <c r="U51" s="27"/>
      <c r="V51" s="27"/>
      <c r="W51" s="27"/>
      <c r="X51" s="27"/>
      <c r="Y51" s="27"/>
      <c r="Z51" s="27"/>
    </row>
    <row r="52" spans="10:26" x14ac:dyDescent="0.25">
      <c r="J52" s="27"/>
      <c r="K52" s="27"/>
      <c r="L52" s="27"/>
      <c r="M52" s="27"/>
      <c r="N52" s="27"/>
      <c r="O52" s="27"/>
      <c r="P52" s="27"/>
      <c r="Q52" s="27"/>
      <c r="R52" s="27"/>
      <c r="S52" s="27"/>
      <c r="T52" s="27"/>
      <c r="U52" s="27"/>
      <c r="V52" s="27"/>
      <c r="W52" s="27"/>
      <c r="X52" s="27"/>
      <c r="Y52" s="27"/>
      <c r="Z52" s="27"/>
    </row>
    <row r="53" spans="10:26" x14ac:dyDescent="0.25">
      <c r="J53" s="27"/>
      <c r="K53" s="27"/>
      <c r="L53" s="27"/>
      <c r="M53" s="27"/>
      <c r="N53" s="27"/>
      <c r="O53" s="27"/>
      <c r="P53" s="27"/>
      <c r="Q53" s="27"/>
      <c r="R53" s="27"/>
      <c r="S53" s="27"/>
      <c r="T53" s="27"/>
      <c r="U53" s="27"/>
      <c r="V53" s="27"/>
      <c r="W53" s="27"/>
      <c r="X53" s="27"/>
      <c r="Y53" s="27"/>
      <c r="Z53" s="27"/>
    </row>
    <row r="54" spans="10:26" x14ac:dyDescent="0.25">
      <c r="J54" s="27"/>
      <c r="K54" s="27"/>
      <c r="L54" s="27"/>
      <c r="M54" s="27"/>
      <c r="N54" s="27"/>
      <c r="O54" s="27"/>
      <c r="P54" s="27"/>
      <c r="Q54" s="27"/>
      <c r="R54" s="27"/>
      <c r="S54" s="27"/>
      <c r="T54" s="27"/>
      <c r="U54" s="27"/>
      <c r="V54" s="27"/>
      <c r="W54" s="27"/>
      <c r="X54" s="27"/>
      <c r="Y54" s="27"/>
      <c r="Z54" s="27"/>
    </row>
  </sheetData>
  <pageMargins left="0.7" right="0.7" top="0.75" bottom="0.75" header="0.3" footer="0.3"/>
  <pageSetup scale="3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54"/>
  <sheetViews>
    <sheetView zoomScale="70" zoomScaleNormal="70" workbookViewId="0"/>
  </sheetViews>
  <sheetFormatPr defaultColWidth="9.140625" defaultRowHeight="15" x14ac:dyDescent="0.25"/>
  <cols>
    <col min="1" max="16384" width="9.140625" style="1"/>
  </cols>
  <sheetData>
    <row r="1" spans="1:1" x14ac:dyDescent="0.25">
      <c r="A1" s="1" t="s">
        <v>0</v>
      </c>
    </row>
    <row r="21" spans="10:26" x14ac:dyDescent="0.25">
      <c r="J21" s="27"/>
      <c r="K21" s="27"/>
      <c r="L21" s="27"/>
      <c r="M21" s="27"/>
      <c r="N21" s="27"/>
      <c r="O21" s="27"/>
      <c r="P21" s="27"/>
      <c r="Q21" s="27"/>
      <c r="R21" s="27"/>
      <c r="S21" s="27"/>
      <c r="T21" s="27"/>
      <c r="U21" s="27"/>
      <c r="V21" s="27"/>
      <c r="W21" s="27"/>
      <c r="X21" s="27"/>
      <c r="Y21" s="27"/>
      <c r="Z21" s="27"/>
    </row>
    <row r="22" spans="10:26" x14ac:dyDescent="0.25">
      <c r="J22" s="27"/>
      <c r="K22" s="27"/>
      <c r="L22" s="27"/>
      <c r="M22" s="27"/>
      <c r="N22" s="27"/>
      <c r="O22" s="27"/>
      <c r="P22" s="27"/>
      <c r="Q22" s="27"/>
      <c r="R22" s="27"/>
      <c r="S22" s="27"/>
      <c r="T22" s="27"/>
      <c r="U22" s="27"/>
      <c r="V22" s="27"/>
      <c r="W22" s="27"/>
      <c r="X22" s="27"/>
      <c r="Y22" s="27"/>
      <c r="Z22" s="27"/>
    </row>
    <row r="23" spans="10:26" x14ac:dyDescent="0.25">
      <c r="J23" s="27"/>
      <c r="K23" s="27"/>
      <c r="L23" s="27"/>
      <c r="M23" s="27"/>
      <c r="N23" s="27"/>
      <c r="O23" s="27"/>
      <c r="P23" s="27"/>
      <c r="Q23" s="27"/>
      <c r="R23" s="27"/>
      <c r="S23" s="27"/>
      <c r="T23" s="27"/>
      <c r="U23" s="27"/>
      <c r="V23" s="27"/>
      <c r="W23" s="27"/>
      <c r="X23" s="27"/>
      <c r="Y23" s="27"/>
      <c r="Z23" s="27"/>
    </row>
    <row r="24" spans="10:26" x14ac:dyDescent="0.25">
      <c r="J24" s="27"/>
      <c r="K24" s="27"/>
      <c r="L24" s="27"/>
      <c r="M24" s="27"/>
      <c r="N24" s="27"/>
      <c r="O24" s="27"/>
      <c r="P24" s="27"/>
      <c r="Q24" s="27"/>
      <c r="R24" s="27"/>
      <c r="S24" s="27"/>
      <c r="T24" s="27"/>
      <c r="U24" s="27"/>
      <c r="V24" s="27"/>
      <c r="W24" s="27"/>
      <c r="X24" s="27"/>
      <c r="Y24" s="27"/>
      <c r="Z24" s="27"/>
    </row>
    <row r="25" spans="10:26" x14ac:dyDescent="0.25">
      <c r="J25" s="27"/>
      <c r="K25" s="27"/>
      <c r="L25" s="27"/>
      <c r="M25" s="27"/>
      <c r="N25" s="27"/>
      <c r="O25" s="27"/>
      <c r="P25" s="27"/>
      <c r="Q25" s="27"/>
      <c r="R25" s="27"/>
      <c r="S25" s="27"/>
      <c r="T25" s="27"/>
      <c r="U25" s="27"/>
      <c r="V25" s="27"/>
      <c r="W25" s="27"/>
      <c r="X25" s="27"/>
      <c r="Y25" s="27"/>
      <c r="Z25" s="27"/>
    </row>
    <row r="26" spans="10:26" x14ac:dyDescent="0.25">
      <c r="J26" s="27"/>
      <c r="K26" s="27"/>
      <c r="L26" s="27"/>
      <c r="M26" s="27"/>
      <c r="N26" s="27"/>
      <c r="O26" s="27"/>
      <c r="P26" s="27"/>
      <c r="Q26" s="27"/>
      <c r="R26" s="27"/>
      <c r="S26" s="27"/>
      <c r="T26" s="27"/>
      <c r="U26" s="27"/>
      <c r="V26" s="27"/>
      <c r="W26" s="27"/>
      <c r="X26" s="27"/>
      <c r="Y26" s="27"/>
      <c r="Z26" s="27"/>
    </row>
    <row r="27" spans="10:26" x14ac:dyDescent="0.25">
      <c r="J27" s="27"/>
      <c r="K27" s="27"/>
      <c r="L27" s="27"/>
      <c r="M27" s="27"/>
      <c r="N27" s="27"/>
      <c r="O27" s="27"/>
      <c r="P27" s="27"/>
      <c r="Q27" s="27"/>
      <c r="R27" s="27"/>
      <c r="S27" s="27"/>
      <c r="T27" s="27"/>
      <c r="U27" s="27"/>
      <c r="V27" s="27"/>
      <c r="W27" s="27"/>
      <c r="X27" s="27"/>
      <c r="Y27" s="27"/>
      <c r="Z27" s="27"/>
    </row>
    <row r="28" spans="10:26" x14ac:dyDescent="0.25">
      <c r="J28" s="27"/>
      <c r="K28" s="27"/>
      <c r="L28" s="27"/>
      <c r="M28" s="27"/>
      <c r="N28" s="27"/>
      <c r="O28" s="27"/>
      <c r="P28" s="27"/>
      <c r="Q28" s="27"/>
      <c r="R28" s="27"/>
      <c r="S28" s="27"/>
      <c r="T28" s="27"/>
      <c r="U28" s="27"/>
      <c r="V28" s="27"/>
      <c r="W28" s="27"/>
      <c r="X28" s="27"/>
      <c r="Y28" s="27"/>
      <c r="Z28" s="27"/>
    </row>
    <row r="29" spans="10:26" x14ac:dyDescent="0.25">
      <c r="J29" s="27"/>
      <c r="K29" s="27"/>
      <c r="L29" s="27"/>
      <c r="M29" s="27"/>
      <c r="N29" s="27"/>
      <c r="O29" s="27"/>
      <c r="P29" s="27"/>
      <c r="Q29" s="27"/>
      <c r="R29" s="27"/>
      <c r="S29" s="27"/>
      <c r="T29" s="27"/>
      <c r="U29" s="27"/>
      <c r="V29" s="27"/>
      <c r="W29" s="27"/>
      <c r="X29" s="27"/>
      <c r="Y29" s="27"/>
      <c r="Z29" s="27"/>
    </row>
    <row r="30" spans="10:26" x14ac:dyDescent="0.25">
      <c r="J30" s="27"/>
      <c r="K30" s="27"/>
      <c r="L30" s="27"/>
      <c r="M30" s="27"/>
      <c r="N30" s="27"/>
      <c r="O30" s="27"/>
      <c r="P30" s="27"/>
      <c r="Q30" s="27"/>
      <c r="R30" s="27"/>
      <c r="S30" s="27"/>
      <c r="T30" s="27"/>
      <c r="U30" s="27"/>
      <c r="V30" s="27"/>
      <c r="W30" s="27"/>
      <c r="X30" s="27"/>
      <c r="Y30" s="27"/>
      <c r="Z30" s="27"/>
    </row>
    <row r="31" spans="10:26" x14ac:dyDescent="0.25">
      <c r="J31" s="27"/>
      <c r="K31" s="27"/>
      <c r="L31" s="27"/>
      <c r="M31" s="27"/>
      <c r="N31" s="27"/>
      <c r="O31" s="27"/>
      <c r="P31" s="27"/>
      <c r="Q31" s="27"/>
      <c r="R31" s="27"/>
      <c r="S31" s="27"/>
      <c r="T31" s="27"/>
      <c r="U31" s="27"/>
      <c r="V31" s="27"/>
      <c r="W31" s="27"/>
      <c r="X31" s="27"/>
      <c r="Y31" s="27"/>
      <c r="Z31" s="27"/>
    </row>
    <row r="32" spans="10:26" x14ac:dyDescent="0.25">
      <c r="J32" s="27"/>
      <c r="K32" s="27"/>
      <c r="L32" s="27"/>
      <c r="M32" s="27"/>
      <c r="N32" s="27"/>
      <c r="O32" s="27"/>
      <c r="P32" s="27"/>
      <c r="Q32" s="27"/>
      <c r="R32" s="27"/>
      <c r="S32" s="27"/>
      <c r="T32" s="27"/>
      <c r="U32" s="27"/>
      <c r="V32" s="27"/>
      <c r="W32" s="27"/>
      <c r="X32" s="27"/>
      <c r="Y32" s="27"/>
      <c r="Z32" s="27"/>
    </row>
    <row r="33" spans="10:26" x14ac:dyDescent="0.25">
      <c r="J33" s="27"/>
      <c r="K33" s="27"/>
      <c r="L33" s="27"/>
      <c r="M33" s="27"/>
      <c r="N33" s="27"/>
      <c r="O33" s="27"/>
      <c r="P33" s="27"/>
      <c r="Q33" s="27"/>
      <c r="R33" s="27"/>
      <c r="S33" s="27"/>
      <c r="T33" s="27"/>
      <c r="U33" s="27"/>
      <c r="V33" s="27"/>
      <c r="W33" s="27"/>
      <c r="X33" s="27"/>
      <c r="Y33" s="27"/>
      <c r="Z33" s="27"/>
    </row>
    <row r="34" spans="10:26" x14ac:dyDescent="0.25">
      <c r="J34" s="27"/>
      <c r="K34" s="27"/>
      <c r="L34" s="27"/>
      <c r="M34" s="27"/>
      <c r="N34" s="27"/>
      <c r="O34" s="27"/>
      <c r="P34" s="27"/>
      <c r="Q34" s="27"/>
      <c r="R34" s="27"/>
      <c r="S34" s="27"/>
      <c r="T34" s="27"/>
      <c r="U34" s="27"/>
      <c r="V34" s="27"/>
      <c r="W34" s="27"/>
      <c r="X34" s="27"/>
      <c r="Y34" s="27"/>
      <c r="Z34" s="27"/>
    </row>
    <row r="35" spans="10:26" x14ac:dyDescent="0.25">
      <c r="J35" s="27"/>
      <c r="K35" s="27"/>
      <c r="L35" s="27"/>
      <c r="M35" s="27"/>
      <c r="N35" s="27"/>
      <c r="O35" s="27"/>
      <c r="P35" s="27"/>
      <c r="Q35" s="27"/>
      <c r="R35" s="27"/>
      <c r="S35" s="27"/>
      <c r="T35" s="27"/>
      <c r="U35" s="27"/>
      <c r="V35" s="27"/>
      <c r="W35" s="27"/>
      <c r="X35" s="27"/>
      <c r="Y35" s="27"/>
      <c r="Z35" s="27"/>
    </row>
    <row r="36" spans="10:26" x14ac:dyDescent="0.25">
      <c r="J36" s="27"/>
      <c r="K36" s="27"/>
      <c r="L36" s="27"/>
      <c r="M36" s="27"/>
      <c r="N36" s="27"/>
      <c r="O36" s="27"/>
      <c r="P36" s="27"/>
      <c r="Q36" s="27"/>
      <c r="R36" s="27"/>
      <c r="S36" s="27"/>
      <c r="T36" s="27"/>
      <c r="U36" s="27"/>
      <c r="V36" s="27"/>
      <c r="W36" s="27"/>
      <c r="X36" s="27"/>
      <c r="Y36" s="27"/>
      <c r="Z36" s="27"/>
    </row>
    <row r="37" spans="10:26" x14ac:dyDescent="0.25">
      <c r="J37" s="27"/>
      <c r="K37" s="27"/>
      <c r="L37" s="27"/>
      <c r="M37" s="27"/>
      <c r="N37" s="27"/>
      <c r="O37" s="27"/>
      <c r="P37" s="27"/>
      <c r="Q37" s="27"/>
      <c r="R37" s="27"/>
      <c r="S37" s="27"/>
      <c r="T37" s="27"/>
      <c r="U37" s="27"/>
      <c r="V37" s="27"/>
      <c r="W37" s="27"/>
      <c r="X37" s="27"/>
      <c r="Y37" s="27"/>
      <c r="Z37" s="27"/>
    </row>
    <row r="38" spans="10:26" x14ac:dyDescent="0.25">
      <c r="J38" s="27"/>
      <c r="K38" s="27"/>
      <c r="L38" s="27"/>
      <c r="M38" s="27"/>
      <c r="N38" s="27"/>
      <c r="O38" s="27"/>
      <c r="P38" s="27"/>
      <c r="Q38" s="27"/>
      <c r="R38" s="27"/>
      <c r="S38" s="27"/>
      <c r="T38" s="27"/>
      <c r="U38" s="27"/>
      <c r="V38" s="27"/>
      <c r="W38" s="27"/>
      <c r="X38" s="27"/>
      <c r="Y38" s="27"/>
      <c r="Z38" s="27"/>
    </row>
    <row r="39" spans="10:26" x14ac:dyDescent="0.25">
      <c r="J39" s="27"/>
      <c r="K39" s="27"/>
      <c r="L39" s="27"/>
      <c r="M39" s="27"/>
      <c r="N39" s="27"/>
      <c r="O39" s="27"/>
      <c r="P39" s="27"/>
      <c r="Q39" s="27"/>
      <c r="R39" s="27"/>
      <c r="S39" s="27"/>
      <c r="T39" s="27"/>
      <c r="U39" s="27"/>
      <c r="V39" s="27"/>
      <c r="W39" s="27"/>
      <c r="X39" s="27"/>
      <c r="Y39" s="27"/>
      <c r="Z39" s="27"/>
    </row>
    <row r="40" spans="10:26" x14ac:dyDescent="0.25">
      <c r="J40" s="27"/>
      <c r="K40" s="27"/>
      <c r="L40" s="27"/>
      <c r="M40" s="27"/>
      <c r="N40" s="27"/>
      <c r="O40" s="27"/>
      <c r="P40" s="27"/>
      <c r="Q40" s="27"/>
      <c r="R40" s="27"/>
      <c r="S40" s="27"/>
      <c r="T40" s="27"/>
      <c r="U40" s="27"/>
      <c r="V40" s="27"/>
      <c r="W40" s="27"/>
      <c r="X40" s="27"/>
      <c r="Y40" s="27"/>
      <c r="Z40" s="27"/>
    </row>
    <row r="41" spans="10:26" x14ac:dyDescent="0.25">
      <c r="J41" s="27"/>
      <c r="K41" s="27"/>
      <c r="L41" s="27"/>
      <c r="M41" s="27"/>
      <c r="N41" s="27"/>
      <c r="O41" s="27"/>
      <c r="P41" s="27"/>
      <c r="Q41" s="27"/>
      <c r="R41" s="27"/>
      <c r="S41" s="27"/>
      <c r="T41" s="27"/>
      <c r="U41" s="27"/>
      <c r="V41" s="27"/>
      <c r="W41" s="27"/>
      <c r="X41" s="27"/>
      <c r="Y41" s="27"/>
      <c r="Z41" s="27"/>
    </row>
    <row r="42" spans="10:26" x14ac:dyDescent="0.25">
      <c r="J42" s="27"/>
      <c r="K42" s="27"/>
      <c r="L42" s="27"/>
      <c r="M42" s="27"/>
      <c r="N42" s="27"/>
      <c r="O42" s="27"/>
      <c r="P42" s="27"/>
      <c r="Q42" s="27"/>
      <c r="R42" s="27"/>
      <c r="S42" s="27"/>
      <c r="T42" s="27"/>
      <c r="U42" s="27"/>
      <c r="V42" s="27"/>
      <c r="W42" s="27"/>
      <c r="X42" s="27"/>
      <c r="Y42" s="27"/>
      <c r="Z42" s="27"/>
    </row>
    <row r="43" spans="10:26" x14ac:dyDescent="0.25">
      <c r="J43" s="27"/>
      <c r="K43" s="27"/>
      <c r="L43" s="27"/>
      <c r="M43" s="27"/>
      <c r="N43" s="27"/>
      <c r="O43" s="27"/>
      <c r="P43" s="27"/>
      <c r="Q43" s="27"/>
      <c r="R43" s="27"/>
      <c r="S43" s="27"/>
      <c r="T43" s="27"/>
      <c r="U43" s="27"/>
      <c r="V43" s="27"/>
      <c r="W43" s="27"/>
      <c r="X43" s="27"/>
      <c r="Y43" s="27"/>
      <c r="Z43" s="27"/>
    </row>
    <row r="44" spans="10:26" x14ac:dyDescent="0.25">
      <c r="J44" s="27"/>
      <c r="K44" s="27"/>
      <c r="L44" s="27"/>
      <c r="M44" s="27"/>
      <c r="N44" s="27"/>
      <c r="O44" s="27"/>
      <c r="P44" s="27"/>
      <c r="Q44" s="27"/>
      <c r="R44" s="27"/>
      <c r="S44" s="27"/>
      <c r="T44" s="27"/>
      <c r="U44" s="27"/>
      <c r="V44" s="27"/>
      <c r="W44" s="27"/>
      <c r="X44" s="27"/>
      <c r="Y44" s="27"/>
      <c r="Z44" s="27"/>
    </row>
    <row r="45" spans="10:26" x14ac:dyDescent="0.25">
      <c r="J45" s="27"/>
      <c r="K45" s="27"/>
      <c r="L45" s="27"/>
      <c r="M45" s="27"/>
      <c r="N45" s="27"/>
      <c r="O45" s="27"/>
      <c r="P45" s="27"/>
      <c r="Q45" s="27"/>
      <c r="R45" s="27"/>
      <c r="S45" s="27"/>
      <c r="T45" s="27"/>
      <c r="U45" s="27"/>
      <c r="V45" s="27"/>
      <c r="W45" s="27"/>
      <c r="X45" s="27"/>
      <c r="Y45" s="27"/>
      <c r="Z45" s="27"/>
    </row>
    <row r="46" spans="10:26" x14ac:dyDescent="0.25">
      <c r="J46" s="27"/>
      <c r="K46" s="27"/>
      <c r="L46" s="27"/>
      <c r="M46" s="27"/>
      <c r="N46" s="27"/>
      <c r="O46" s="27"/>
      <c r="P46" s="27"/>
      <c r="Q46" s="27"/>
      <c r="R46" s="27"/>
      <c r="S46" s="27"/>
      <c r="T46" s="27"/>
      <c r="U46" s="27"/>
      <c r="V46" s="27"/>
      <c r="W46" s="27"/>
      <c r="X46" s="27"/>
      <c r="Y46" s="27"/>
      <c r="Z46" s="27"/>
    </row>
    <row r="47" spans="10:26" x14ac:dyDescent="0.25">
      <c r="J47" s="27"/>
      <c r="K47" s="27"/>
      <c r="L47" s="27"/>
      <c r="M47" s="27"/>
      <c r="N47" s="27"/>
      <c r="O47" s="27"/>
      <c r="P47" s="27"/>
      <c r="Q47" s="27"/>
      <c r="R47" s="27"/>
      <c r="S47" s="27"/>
      <c r="T47" s="27"/>
      <c r="U47" s="27"/>
      <c r="V47" s="27"/>
      <c r="W47" s="27"/>
      <c r="X47" s="27"/>
      <c r="Y47" s="27"/>
      <c r="Z47" s="27"/>
    </row>
    <row r="48" spans="10:26" x14ac:dyDescent="0.25">
      <c r="J48" s="27"/>
      <c r="K48" s="27"/>
      <c r="L48" s="27"/>
      <c r="M48" s="27"/>
      <c r="N48" s="27"/>
      <c r="O48" s="27"/>
      <c r="P48" s="27"/>
      <c r="Q48" s="27"/>
      <c r="R48" s="27"/>
      <c r="S48" s="27"/>
      <c r="T48" s="27"/>
      <c r="U48" s="27"/>
      <c r="V48" s="27"/>
      <c r="W48" s="27"/>
      <c r="X48" s="27"/>
      <c r="Y48" s="27"/>
      <c r="Z48" s="27"/>
    </row>
    <row r="49" spans="10:26" x14ac:dyDescent="0.25">
      <c r="J49" s="27"/>
      <c r="K49" s="27"/>
      <c r="L49" s="27"/>
      <c r="M49" s="27"/>
      <c r="N49" s="27"/>
      <c r="O49" s="27"/>
      <c r="P49" s="27"/>
      <c r="Q49" s="27"/>
      <c r="R49" s="27"/>
      <c r="S49" s="27"/>
      <c r="T49" s="27"/>
      <c r="U49" s="27"/>
      <c r="V49" s="27"/>
      <c r="W49" s="27"/>
      <c r="X49" s="27"/>
      <c r="Y49" s="27"/>
      <c r="Z49" s="27"/>
    </row>
    <row r="50" spans="10:26" x14ac:dyDescent="0.25">
      <c r="J50" s="27"/>
      <c r="K50" s="27"/>
      <c r="L50" s="27"/>
      <c r="M50" s="27"/>
      <c r="N50" s="27"/>
      <c r="O50" s="27"/>
      <c r="P50" s="27"/>
      <c r="Q50" s="27"/>
      <c r="R50" s="27"/>
      <c r="S50" s="27"/>
      <c r="T50" s="27"/>
      <c r="U50" s="27"/>
      <c r="V50" s="27"/>
      <c r="W50" s="27"/>
      <c r="X50" s="27"/>
      <c r="Y50" s="27"/>
      <c r="Z50" s="27"/>
    </row>
    <row r="51" spans="10:26" x14ac:dyDescent="0.25">
      <c r="J51" s="27"/>
      <c r="K51" s="27"/>
      <c r="L51" s="27"/>
      <c r="M51" s="27"/>
      <c r="N51" s="27"/>
      <c r="O51" s="27"/>
      <c r="P51" s="27"/>
      <c r="Q51" s="27"/>
      <c r="R51" s="27"/>
      <c r="S51" s="27"/>
      <c r="T51" s="27"/>
      <c r="U51" s="27"/>
      <c r="V51" s="27"/>
      <c r="W51" s="27"/>
      <c r="X51" s="27"/>
      <c r="Y51" s="27"/>
      <c r="Z51" s="27"/>
    </row>
    <row r="52" spans="10:26" x14ac:dyDescent="0.25">
      <c r="J52" s="27"/>
      <c r="K52" s="27"/>
      <c r="L52" s="27"/>
      <c r="M52" s="27"/>
      <c r="N52" s="27"/>
      <c r="O52" s="27"/>
      <c r="P52" s="27"/>
      <c r="Q52" s="27"/>
      <c r="R52" s="27"/>
      <c r="S52" s="27"/>
      <c r="T52" s="27"/>
      <c r="U52" s="27"/>
      <c r="V52" s="27"/>
      <c r="W52" s="27"/>
      <c r="X52" s="27"/>
      <c r="Y52" s="27"/>
      <c r="Z52" s="27"/>
    </row>
    <row r="53" spans="10:26" x14ac:dyDescent="0.25">
      <c r="J53" s="27"/>
      <c r="K53" s="27"/>
      <c r="L53" s="27"/>
      <c r="M53" s="27"/>
      <c r="N53" s="27"/>
      <c r="O53" s="27"/>
      <c r="P53" s="27"/>
      <c r="Q53" s="27"/>
      <c r="R53" s="27"/>
      <c r="S53" s="27"/>
      <c r="T53" s="27"/>
      <c r="U53" s="27"/>
      <c r="V53" s="27"/>
      <c r="W53" s="27"/>
      <c r="X53" s="27"/>
      <c r="Y53" s="27"/>
      <c r="Z53" s="27"/>
    </row>
    <row r="54" spans="10:26" x14ac:dyDescent="0.25">
      <c r="J54" s="27"/>
      <c r="K54" s="27"/>
      <c r="L54" s="27"/>
      <c r="M54" s="27"/>
      <c r="N54" s="27"/>
      <c r="O54" s="27"/>
      <c r="P54" s="27"/>
      <c r="Q54" s="27"/>
      <c r="R54" s="27"/>
      <c r="S54" s="27"/>
      <c r="T54" s="27"/>
      <c r="U54" s="27"/>
      <c r="V54" s="27"/>
      <c r="W54" s="27"/>
      <c r="X54" s="27"/>
      <c r="Y54" s="27"/>
      <c r="Z54" s="27"/>
    </row>
  </sheetData>
  <pageMargins left="0.7" right="0.7" top="0.75" bottom="0.75" header="0.3" footer="0.3"/>
  <pageSetup scale="3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pageSetUpPr fitToPage="1"/>
  </sheetPr>
  <dimension ref="A1:Z54"/>
  <sheetViews>
    <sheetView zoomScale="70" zoomScaleNormal="70" workbookViewId="0">
      <selection activeCell="R42" sqref="R42"/>
    </sheetView>
  </sheetViews>
  <sheetFormatPr defaultColWidth="9.140625" defaultRowHeight="15" x14ac:dyDescent="0.25"/>
  <cols>
    <col min="1" max="16384" width="9.140625" style="1"/>
  </cols>
  <sheetData>
    <row r="1" spans="1:1" x14ac:dyDescent="0.25">
      <c r="A1" s="1" t="s">
        <v>0</v>
      </c>
    </row>
    <row r="21" spans="10:26" x14ac:dyDescent="0.25">
      <c r="J21" s="27"/>
      <c r="K21" s="27"/>
      <c r="L21" s="27"/>
      <c r="M21" s="27"/>
      <c r="N21" s="27"/>
      <c r="O21" s="27"/>
      <c r="P21" s="27"/>
      <c r="Q21" s="27"/>
      <c r="R21" s="27"/>
      <c r="S21" s="27"/>
      <c r="T21" s="27"/>
      <c r="U21" s="27"/>
      <c r="V21" s="27"/>
      <c r="W21" s="27"/>
      <c r="X21" s="27"/>
      <c r="Y21" s="27"/>
      <c r="Z21" s="27"/>
    </row>
    <row r="22" spans="10:26" x14ac:dyDescent="0.25">
      <c r="J22" s="27"/>
      <c r="K22" s="27"/>
      <c r="L22" s="27"/>
      <c r="M22" s="27"/>
      <c r="N22" s="27"/>
      <c r="O22" s="27"/>
      <c r="P22" s="27"/>
      <c r="Q22" s="27"/>
      <c r="R22" s="27"/>
      <c r="S22" s="27"/>
      <c r="T22" s="27"/>
      <c r="U22" s="27"/>
      <c r="V22" s="27"/>
      <c r="W22" s="27"/>
      <c r="X22" s="27"/>
      <c r="Y22" s="27"/>
      <c r="Z22" s="27"/>
    </row>
    <row r="23" spans="10:26" x14ac:dyDescent="0.25">
      <c r="J23" s="27"/>
      <c r="K23" s="27"/>
      <c r="L23" s="27"/>
      <c r="M23" s="27"/>
      <c r="N23" s="27"/>
      <c r="O23" s="27"/>
      <c r="P23" s="27"/>
      <c r="Q23" s="27"/>
      <c r="R23" s="27"/>
      <c r="S23" s="27"/>
      <c r="T23" s="27"/>
      <c r="U23" s="27"/>
      <c r="V23" s="27"/>
      <c r="W23" s="27"/>
      <c r="X23" s="27"/>
      <c r="Y23" s="27"/>
      <c r="Z23" s="27"/>
    </row>
    <row r="24" spans="10:26" x14ac:dyDescent="0.25">
      <c r="J24" s="27"/>
      <c r="K24" s="27"/>
      <c r="L24" s="27"/>
      <c r="M24" s="27"/>
      <c r="N24" s="27"/>
      <c r="O24" s="27"/>
      <c r="P24" s="27"/>
      <c r="Q24" s="27"/>
      <c r="R24" s="27"/>
      <c r="S24" s="27"/>
      <c r="T24" s="27"/>
      <c r="U24" s="27"/>
      <c r="V24" s="27"/>
      <c r="W24" s="27"/>
      <c r="X24" s="27"/>
      <c r="Y24" s="27"/>
      <c r="Z24" s="27"/>
    </row>
    <row r="25" spans="10:26" x14ac:dyDescent="0.25">
      <c r="J25" s="27"/>
      <c r="K25" s="27"/>
      <c r="L25" s="27"/>
      <c r="M25" s="27"/>
      <c r="N25" s="27"/>
      <c r="O25" s="27"/>
      <c r="P25" s="27"/>
      <c r="Q25" s="27"/>
      <c r="R25" s="27"/>
      <c r="S25" s="27"/>
      <c r="T25" s="27"/>
      <c r="U25" s="27"/>
      <c r="V25" s="27"/>
      <c r="W25" s="27"/>
      <c r="X25" s="27"/>
      <c r="Y25" s="27"/>
      <c r="Z25" s="27"/>
    </row>
    <row r="26" spans="10:26" x14ac:dyDescent="0.25">
      <c r="J26" s="27"/>
      <c r="K26" s="27"/>
      <c r="L26" s="27"/>
      <c r="M26" s="27"/>
      <c r="N26" s="27"/>
      <c r="O26" s="27"/>
      <c r="P26" s="27"/>
      <c r="Q26" s="27"/>
      <c r="R26" s="27"/>
      <c r="S26" s="27"/>
      <c r="T26" s="27"/>
      <c r="U26" s="27"/>
      <c r="V26" s="27"/>
      <c r="W26" s="27"/>
      <c r="X26" s="27"/>
      <c r="Y26" s="27"/>
      <c r="Z26" s="27"/>
    </row>
    <row r="27" spans="10:26" x14ac:dyDescent="0.25">
      <c r="J27" s="27"/>
      <c r="K27" s="27"/>
      <c r="L27" s="27"/>
      <c r="M27" s="27"/>
      <c r="N27" s="27"/>
      <c r="O27" s="27"/>
      <c r="P27" s="27"/>
      <c r="Q27" s="27"/>
      <c r="R27" s="27"/>
      <c r="S27" s="27"/>
      <c r="T27" s="27"/>
      <c r="U27" s="27"/>
      <c r="V27" s="27"/>
      <c r="W27" s="27"/>
      <c r="X27" s="27"/>
      <c r="Y27" s="27"/>
      <c r="Z27" s="27"/>
    </row>
    <row r="28" spans="10:26" x14ac:dyDescent="0.25">
      <c r="J28" s="27"/>
      <c r="K28" s="27"/>
      <c r="L28" s="27"/>
      <c r="M28" s="27"/>
      <c r="N28" s="27"/>
      <c r="O28" s="27"/>
      <c r="P28" s="27"/>
      <c r="Q28" s="27"/>
      <c r="R28" s="27"/>
      <c r="S28" s="27"/>
      <c r="T28" s="27"/>
      <c r="U28" s="27"/>
      <c r="V28" s="27"/>
      <c r="W28" s="27"/>
      <c r="X28" s="27"/>
      <c r="Y28" s="27"/>
      <c r="Z28" s="27"/>
    </row>
    <row r="29" spans="10:26" x14ac:dyDescent="0.25">
      <c r="J29" s="27"/>
      <c r="K29" s="27"/>
      <c r="L29" s="27"/>
      <c r="M29" s="27"/>
      <c r="N29" s="27"/>
      <c r="O29" s="27"/>
      <c r="P29" s="27"/>
      <c r="Q29" s="27"/>
      <c r="R29" s="27"/>
      <c r="S29" s="27"/>
      <c r="T29" s="27"/>
      <c r="U29" s="27"/>
      <c r="V29" s="27"/>
      <c r="W29" s="27"/>
      <c r="X29" s="27"/>
      <c r="Y29" s="27"/>
      <c r="Z29" s="27"/>
    </row>
    <row r="30" spans="10:26" x14ac:dyDescent="0.25">
      <c r="J30" s="27"/>
      <c r="K30" s="27"/>
      <c r="L30" s="27"/>
      <c r="M30" s="27"/>
      <c r="N30" s="27"/>
      <c r="O30" s="27"/>
      <c r="P30" s="27"/>
      <c r="Q30" s="27"/>
      <c r="R30" s="27"/>
      <c r="S30" s="27"/>
      <c r="T30" s="27"/>
      <c r="U30" s="27"/>
      <c r="V30" s="27"/>
      <c r="W30" s="27"/>
      <c r="X30" s="27"/>
      <c r="Y30" s="27"/>
      <c r="Z30" s="27"/>
    </row>
    <row r="31" spans="10:26" x14ac:dyDescent="0.25">
      <c r="J31" s="27"/>
      <c r="K31" s="27"/>
      <c r="L31" s="27"/>
      <c r="M31" s="27"/>
      <c r="N31" s="27"/>
      <c r="O31" s="27"/>
      <c r="P31" s="27"/>
      <c r="Q31" s="27"/>
      <c r="R31" s="27"/>
      <c r="S31" s="27"/>
      <c r="T31" s="27"/>
      <c r="U31" s="27"/>
      <c r="V31" s="27"/>
      <c r="W31" s="27"/>
      <c r="X31" s="27"/>
      <c r="Y31" s="27"/>
      <c r="Z31" s="27"/>
    </row>
    <row r="32" spans="10:26" x14ac:dyDescent="0.25">
      <c r="J32" s="27"/>
      <c r="K32" s="27"/>
      <c r="L32" s="27"/>
      <c r="M32" s="27"/>
      <c r="N32" s="27"/>
      <c r="O32" s="27"/>
      <c r="P32" s="27"/>
      <c r="Q32" s="27"/>
      <c r="R32" s="27"/>
      <c r="S32" s="27"/>
      <c r="T32" s="27"/>
      <c r="U32" s="27"/>
      <c r="V32" s="27"/>
      <c r="W32" s="27"/>
      <c r="X32" s="27"/>
      <c r="Y32" s="27"/>
      <c r="Z32" s="27"/>
    </row>
    <row r="33" spans="10:26" x14ac:dyDescent="0.25">
      <c r="J33" s="27"/>
      <c r="K33" s="27"/>
      <c r="L33" s="27"/>
      <c r="M33" s="27"/>
      <c r="N33" s="27"/>
      <c r="O33" s="27"/>
      <c r="P33" s="27"/>
      <c r="Q33" s="27"/>
      <c r="R33" s="27"/>
      <c r="S33" s="27"/>
      <c r="T33" s="27"/>
      <c r="U33" s="27"/>
      <c r="V33" s="27"/>
      <c r="W33" s="27"/>
      <c r="X33" s="27"/>
      <c r="Y33" s="27"/>
      <c r="Z33" s="27"/>
    </row>
    <row r="34" spans="10:26" x14ac:dyDescent="0.25">
      <c r="J34" s="27"/>
      <c r="K34" s="27"/>
      <c r="L34" s="27"/>
      <c r="M34" s="27"/>
      <c r="N34" s="27"/>
      <c r="O34" s="27"/>
      <c r="P34" s="27"/>
      <c r="Q34" s="27"/>
      <c r="R34" s="27"/>
      <c r="S34" s="27"/>
      <c r="T34" s="27"/>
      <c r="U34" s="27"/>
      <c r="V34" s="27"/>
      <c r="W34" s="27"/>
      <c r="X34" s="27"/>
      <c r="Y34" s="27"/>
      <c r="Z34" s="27"/>
    </row>
    <row r="35" spans="10:26" x14ac:dyDescent="0.25">
      <c r="J35" s="27"/>
      <c r="K35" s="27"/>
      <c r="L35" s="27"/>
      <c r="M35" s="27"/>
      <c r="N35" s="27"/>
      <c r="O35" s="27"/>
      <c r="P35" s="27"/>
      <c r="Q35" s="27"/>
      <c r="R35" s="27"/>
      <c r="S35" s="27"/>
      <c r="T35" s="27"/>
      <c r="U35" s="27"/>
      <c r="V35" s="27"/>
      <c r="W35" s="27"/>
      <c r="X35" s="27"/>
      <c r="Y35" s="27"/>
      <c r="Z35" s="27"/>
    </row>
    <row r="36" spans="10:26" x14ac:dyDescent="0.25">
      <c r="J36" s="27"/>
      <c r="K36" s="27"/>
      <c r="L36" s="27"/>
      <c r="M36" s="27"/>
      <c r="N36" s="27"/>
      <c r="O36" s="27"/>
      <c r="P36" s="27"/>
      <c r="Q36" s="27"/>
      <c r="R36" s="27"/>
      <c r="S36" s="27"/>
      <c r="T36" s="27"/>
      <c r="U36" s="27"/>
      <c r="V36" s="27"/>
      <c r="W36" s="27"/>
      <c r="X36" s="27"/>
      <c r="Y36" s="27"/>
      <c r="Z36" s="27"/>
    </row>
    <row r="37" spans="10:26" x14ac:dyDescent="0.25">
      <c r="J37" s="27"/>
      <c r="K37" s="27"/>
      <c r="L37" s="27"/>
      <c r="M37" s="27"/>
      <c r="N37" s="27"/>
      <c r="O37" s="27"/>
      <c r="P37" s="27"/>
      <c r="Q37" s="27"/>
      <c r="R37" s="27"/>
      <c r="S37" s="27"/>
      <c r="T37" s="27"/>
      <c r="U37" s="27"/>
      <c r="V37" s="27"/>
      <c r="W37" s="27"/>
      <c r="X37" s="27"/>
      <c r="Y37" s="27"/>
      <c r="Z37" s="27"/>
    </row>
    <row r="38" spans="10:26" x14ac:dyDescent="0.25">
      <c r="J38" s="27"/>
      <c r="K38" s="27"/>
      <c r="L38" s="27"/>
      <c r="M38" s="27"/>
      <c r="N38" s="27"/>
      <c r="O38" s="27"/>
      <c r="P38" s="27"/>
      <c r="Q38" s="27"/>
      <c r="R38" s="27"/>
      <c r="S38" s="27"/>
      <c r="T38" s="27"/>
      <c r="U38" s="27"/>
      <c r="V38" s="27"/>
      <c r="W38" s="27"/>
      <c r="X38" s="27"/>
      <c r="Y38" s="27"/>
      <c r="Z38" s="27"/>
    </row>
    <row r="39" spans="10:26" x14ac:dyDescent="0.25">
      <c r="J39" s="27"/>
      <c r="K39" s="27"/>
      <c r="L39" s="27"/>
      <c r="M39" s="27"/>
      <c r="N39" s="27"/>
      <c r="O39" s="27"/>
      <c r="P39" s="27"/>
      <c r="Q39" s="27"/>
      <c r="R39" s="27"/>
      <c r="S39" s="27"/>
      <c r="T39" s="27"/>
      <c r="U39" s="27"/>
      <c r="V39" s="27"/>
      <c r="W39" s="27"/>
      <c r="X39" s="27"/>
      <c r="Y39" s="27"/>
      <c r="Z39" s="27"/>
    </row>
    <row r="40" spans="10:26" x14ac:dyDescent="0.25">
      <c r="J40" s="27"/>
      <c r="K40" s="27"/>
      <c r="L40" s="27"/>
      <c r="M40" s="27"/>
      <c r="N40" s="27"/>
      <c r="O40" s="27"/>
      <c r="P40" s="27"/>
      <c r="Q40" s="27"/>
      <c r="R40" s="27"/>
      <c r="S40" s="27"/>
      <c r="T40" s="27"/>
      <c r="U40" s="27"/>
      <c r="V40" s="27"/>
      <c r="W40" s="27"/>
      <c r="X40" s="27"/>
      <c r="Y40" s="27"/>
      <c r="Z40" s="27"/>
    </row>
    <row r="41" spans="10:26" x14ac:dyDescent="0.25">
      <c r="J41" s="27"/>
      <c r="K41" s="27"/>
      <c r="L41" s="27"/>
      <c r="M41" s="27"/>
      <c r="N41" s="27"/>
      <c r="O41" s="27"/>
      <c r="P41" s="27"/>
      <c r="Q41" s="27"/>
      <c r="R41" s="27"/>
      <c r="S41" s="27"/>
      <c r="T41" s="27"/>
      <c r="U41" s="27"/>
      <c r="V41" s="27"/>
      <c r="W41" s="27"/>
      <c r="X41" s="27"/>
      <c r="Y41" s="27"/>
      <c r="Z41" s="27"/>
    </row>
    <row r="42" spans="10:26" x14ac:dyDescent="0.25">
      <c r="J42" s="27"/>
      <c r="K42" s="27"/>
      <c r="L42" s="27"/>
      <c r="M42" s="27"/>
      <c r="N42" s="27"/>
      <c r="O42" s="27"/>
      <c r="P42" s="27"/>
      <c r="Q42" s="27"/>
      <c r="R42" s="27"/>
      <c r="S42" s="27"/>
      <c r="T42" s="27"/>
      <c r="U42" s="27"/>
      <c r="V42" s="27"/>
      <c r="W42" s="27"/>
      <c r="X42" s="27"/>
      <c r="Y42" s="27"/>
      <c r="Z42" s="27"/>
    </row>
    <row r="43" spans="10:26" x14ac:dyDescent="0.25">
      <c r="J43" s="27"/>
      <c r="K43" s="27"/>
      <c r="L43" s="27"/>
      <c r="M43" s="27"/>
      <c r="N43" s="27"/>
      <c r="O43" s="27"/>
      <c r="P43" s="27"/>
      <c r="Q43" s="27"/>
      <c r="R43" s="27"/>
      <c r="S43" s="27"/>
      <c r="T43" s="27"/>
      <c r="U43" s="27"/>
      <c r="V43" s="27"/>
      <c r="W43" s="27"/>
      <c r="X43" s="27"/>
      <c r="Y43" s="27"/>
      <c r="Z43" s="27"/>
    </row>
    <row r="44" spans="10:26" x14ac:dyDescent="0.25">
      <c r="J44" s="27"/>
      <c r="K44" s="27"/>
      <c r="L44" s="27"/>
      <c r="M44" s="27"/>
      <c r="N44" s="27"/>
      <c r="O44" s="27"/>
      <c r="P44" s="27"/>
      <c r="Q44" s="27"/>
      <c r="R44" s="27"/>
      <c r="S44" s="27"/>
      <c r="T44" s="27"/>
      <c r="U44" s="27"/>
      <c r="V44" s="27"/>
      <c r="W44" s="27"/>
      <c r="X44" s="27"/>
      <c r="Y44" s="27"/>
      <c r="Z44" s="27"/>
    </row>
    <row r="45" spans="10:26" x14ac:dyDescent="0.25">
      <c r="J45" s="27"/>
      <c r="K45" s="27"/>
      <c r="L45" s="27"/>
      <c r="M45" s="27"/>
      <c r="N45" s="27"/>
      <c r="O45" s="27"/>
      <c r="P45" s="27"/>
      <c r="Q45" s="27"/>
      <c r="R45" s="27"/>
      <c r="S45" s="27"/>
      <c r="T45" s="27"/>
      <c r="U45" s="27"/>
      <c r="V45" s="27"/>
      <c r="W45" s="27"/>
      <c r="X45" s="27"/>
      <c r="Y45" s="27"/>
      <c r="Z45" s="27"/>
    </row>
    <row r="46" spans="10:26" x14ac:dyDescent="0.25">
      <c r="J46" s="27"/>
      <c r="K46" s="27"/>
      <c r="L46" s="27"/>
      <c r="M46" s="27"/>
      <c r="N46" s="27"/>
      <c r="O46" s="27"/>
      <c r="P46" s="27"/>
      <c r="Q46" s="27"/>
      <c r="R46" s="27"/>
      <c r="S46" s="27"/>
      <c r="T46" s="27"/>
      <c r="U46" s="27"/>
      <c r="V46" s="27"/>
      <c r="W46" s="27"/>
      <c r="X46" s="27"/>
      <c r="Y46" s="27"/>
      <c r="Z46" s="27"/>
    </row>
    <row r="47" spans="10:26" x14ac:dyDescent="0.25">
      <c r="J47" s="27"/>
      <c r="K47" s="27"/>
      <c r="L47" s="27"/>
      <c r="M47" s="27"/>
      <c r="N47" s="27"/>
      <c r="O47" s="27"/>
      <c r="P47" s="27"/>
      <c r="Q47" s="27"/>
      <c r="R47" s="27"/>
      <c r="S47" s="27"/>
      <c r="T47" s="27"/>
      <c r="U47" s="27"/>
      <c r="V47" s="27"/>
      <c r="W47" s="27"/>
      <c r="X47" s="27"/>
      <c r="Y47" s="27"/>
      <c r="Z47" s="27"/>
    </row>
    <row r="48" spans="10:26" x14ac:dyDescent="0.25">
      <c r="J48" s="27"/>
      <c r="K48" s="27"/>
      <c r="L48" s="27"/>
      <c r="M48" s="27"/>
      <c r="N48" s="27"/>
      <c r="O48" s="27"/>
      <c r="P48" s="27"/>
      <c r="Q48" s="27"/>
      <c r="R48" s="27"/>
      <c r="S48" s="27"/>
      <c r="T48" s="27"/>
      <c r="U48" s="27"/>
      <c r="V48" s="27"/>
      <c r="W48" s="27"/>
      <c r="X48" s="27"/>
      <c r="Y48" s="27"/>
      <c r="Z48" s="27"/>
    </row>
    <row r="49" spans="10:26" x14ac:dyDescent="0.25">
      <c r="J49" s="27"/>
      <c r="K49" s="27"/>
      <c r="L49" s="27"/>
      <c r="M49" s="27"/>
      <c r="N49" s="27"/>
      <c r="O49" s="27"/>
      <c r="P49" s="27"/>
      <c r="Q49" s="27"/>
      <c r="R49" s="27"/>
      <c r="S49" s="27"/>
      <c r="T49" s="27"/>
      <c r="U49" s="27"/>
      <c r="V49" s="27"/>
      <c r="W49" s="27"/>
      <c r="X49" s="27"/>
      <c r="Y49" s="27"/>
      <c r="Z49" s="27"/>
    </row>
    <row r="50" spans="10:26" x14ac:dyDescent="0.25">
      <c r="J50" s="27"/>
      <c r="K50" s="27"/>
      <c r="L50" s="27"/>
      <c r="M50" s="27"/>
      <c r="N50" s="27"/>
      <c r="O50" s="27"/>
      <c r="P50" s="27"/>
      <c r="Q50" s="27"/>
      <c r="R50" s="27"/>
      <c r="S50" s="27"/>
      <c r="T50" s="27"/>
      <c r="U50" s="27"/>
      <c r="V50" s="27"/>
      <c r="W50" s="27"/>
      <c r="X50" s="27"/>
      <c r="Y50" s="27"/>
      <c r="Z50" s="27"/>
    </row>
    <row r="51" spans="10:26" x14ac:dyDescent="0.25">
      <c r="J51" s="27"/>
      <c r="K51" s="27"/>
      <c r="L51" s="27"/>
      <c r="M51" s="27"/>
      <c r="N51" s="27"/>
      <c r="O51" s="27"/>
      <c r="P51" s="27"/>
      <c r="Q51" s="27"/>
      <c r="R51" s="27"/>
      <c r="S51" s="27"/>
      <c r="T51" s="27"/>
      <c r="U51" s="27"/>
      <c r="V51" s="27"/>
      <c r="W51" s="27"/>
      <c r="X51" s="27"/>
      <c r="Y51" s="27"/>
      <c r="Z51" s="27"/>
    </row>
    <row r="52" spans="10:26" x14ac:dyDescent="0.25">
      <c r="J52" s="27"/>
      <c r="K52" s="27"/>
      <c r="L52" s="27"/>
      <c r="M52" s="27"/>
      <c r="N52" s="27"/>
      <c r="O52" s="27"/>
      <c r="P52" s="27"/>
      <c r="Q52" s="27"/>
      <c r="R52" s="27"/>
      <c r="S52" s="27"/>
      <c r="T52" s="27"/>
      <c r="U52" s="27"/>
      <c r="V52" s="27"/>
      <c r="W52" s="27"/>
      <c r="X52" s="27"/>
      <c r="Y52" s="27"/>
      <c r="Z52" s="27"/>
    </row>
    <row r="53" spans="10:26" x14ac:dyDescent="0.25">
      <c r="J53" s="27"/>
      <c r="K53" s="27"/>
      <c r="L53" s="27"/>
      <c r="M53" s="27"/>
      <c r="N53" s="27"/>
      <c r="O53" s="27"/>
      <c r="P53" s="27"/>
      <c r="Q53" s="27"/>
      <c r="R53" s="27"/>
      <c r="S53" s="27"/>
      <c r="T53" s="27"/>
      <c r="U53" s="27"/>
      <c r="V53" s="27"/>
      <c r="W53" s="27"/>
      <c r="X53" s="27"/>
      <c r="Y53" s="27"/>
      <c r="Z53" s="27"/>
    </row>
    <row r="54" spans="10:26" x14ac:dyDescent="0.25">
      <c r="J54" s="27"/>
      <c r="K54" s="27"/>
      <c r="L54" s="27"/>
      <c r="M54" s="27"/>
      <c r="N54" s="27"/>
      <c r="O54" s="27"/>
      <c r="P54" s="27"/>
      <c r="Q54" s="27"/>
      <c r="R54" s="27"/>
      <c r="S54" s="27"/>
      <c r="T54" s="27"/>
      <c r="U54" s="27"/>
      <c r="V54" s="27"/>
      <c r="W54" s="27"/>
      <c r="X54" s="27"/>
      <c r="Y54" s="27"/>
      <c r="Z54" s="27"/>
    </row>
  </sheetData>
  <pageMargins left="0.7" right="0.7" top="0.75" bottom="0.75" header="0.3" footer="0.3"/>
  <pageSetup scale="3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F3:W36"/>
  <sheetViews>
    <sheetView zoomScale="70" zoomScaleNormal="70" workbookViewId="0"/>
  </sheetViews>
  <sheetFormatPr defaultColWidth="9.140625" defaultRowHeight="15" x14ac:dyDescent="0.25"/>
  <cols>
    <col min="1" max="9" width="9.140625" style="54"/>
    <col min="10" max="10" width="10.42578125" style="54" customWidth="1"/>
    <col min="11" max="11" width="9.140625" style="54"/>
    <col min="12" max="12" width="2.7109375" style="54" customWidth="1"/>
    <col min="13" max="13" width="10.28515625" style="54" customWidth="1"/>
    <col min="14" max="14" width="9.140625" style="54"/>
    <col min="15" max="15" width="3.7109375" style="54" customWidth="1"/>
    <col min="16" max="17" width="9.140625" style="54"/>
    <col min="18" max="18" width="3.28515625" style="54" customWidth="1"/>
    <col min="19" max="19" width="10.5703125" style="54" customWidth="1"/>
    <col min="20" max="16384" width="9.140625" style="54"/>
  </cols>
  <sheetData>
    <row r="3" spans="10:22" ht="15" customHeight="1" x14ac:dyDescent="0.25">
      <c r="J3" s="223" t="s">
        <v>99</v>
      </c>
      <c r="K3" s="224"/>
      <c r="L3" s="224"/>
      <c r="M3" s="224"/>
      <c r="N3" s="224"/>
      <c r="O3" s="224"/>
      <c r="P3" s="224"/>
      <c r="Q3" s="224"/>
      <c r="R3" s="224"/>
      <c r="S3" s="224"/>
      <c r="T3" s="224"/>
      <c r="U3" s="224"/>
      <c r="V3" s="225"/>
    </row>
    <row r="4" spans="10:22" ht="15" customHeight="1" x14ac:dyDescent="0.25">
      <c r="J4" s="226"/>
      <c r="K4" s="227"/>
      <c r="L4" s="227"/>
      <c r="M4" s="227"/>
      <c r="N4" s="227"/>
      <c r="O4" s="227"/>
      <c r="P4" s="227"/>
      <c r="Q4" s="227"/>
      <c r="R4" s="227"/>
      <c r="S4" s="227"/>
      <c r="T4" s="227"/>
      <c r="U4" s="227"/>
      <c r="V4" s="228"/>
    </row>
    <row r="5" spans="10:22" ht="15" customHeight="1" x14ac:dyDescent="0.25">
      <c r="J5" s="226"/>
      <c r="K5" s="227"/>
      <c r="L5" s="227"/>
      <c r="M5" s="227"/>
      <c r="N5" s="227"/>
      <c r="O5" s="227"/>
      <c r="P5" s="227"/>
      <c r="Q5" s="227"/>
      <c r="R5" s="227"/>
      <c r="S5" s="227"/>
      <c r="T5" s="227"/>
      <c r="U5" s="227"/>
      <c r="V5" s="228"/>
    </row>
    <row r="6" spans="10:22" x14ac:dyDescent="0.25">
      <c r="J6" s="229"/>
      <c r="K6" s="230"/>
      <c r="L6" s="230"/>
      <c r="M6" s="230"/>
      <c r="N6" s="230"/>
      <c r="O6" s="230"/>
      <c r="P6" s="230"/>
      <c r="Q6" s="230"/>
      <c r="R6" s="230"/>
      <c r="S6" s="230"/>
      <c r="T6" s="230"/>
      <c r="U6" s="230"/>
      <c r="V6" s="231"/>
    </row>
    <row r="18" spans="6:23" x14ac:dyDescent="0.25">
      <c r="J18" s="232" t="s">
        <v>100</v>
      </c>
      <c r="K18" s="233"/>
      <c r="M18" s="238" t="s">
        <v>101</v>
      </c>
      <c r="N18" s="239"/>
      <c r="P18" s="238" t="s">
        <v>102</v>
      </c>
      <c r="Q18" s="239"/>
      <c r="S18" s="244" t="s">
        <v>103</v>
      </c>
      <c r="T18" s="245"/>
      <c r="V18" s="250" t="s">
        <v>104</v>
      </c>
      <c r="W18" s="251"/>
    </row>
    <row r="19" spans="6:23" ht="14.45" customHeight="1" x14ac:dyDescent="0.25">
      <c r="J19" s="234"/>
      <c r="K19" s="235"/>
      <c r="L19" s="123"/>
      <c r="M19" s="240"/>
      <c r="N19" s="241"/>
      <c r="O19" s="123"/>
      <c r="P19" s="240"/>
      <c r="Q19" s="241"/>
      <c r="R19" s="123"/>
      <c r="S19" s="246"/>
      <c r="T19" s="247"/>
      <c r="V19" s="252"/>
      <c r="W19" s="253"/>
    </row>
    <row r="20" spans="6:23" ht="14.45" customHeight="1" x14ac:dyDescent="0.25">
      <c r="J20" s="236"/>
      <c r="K20" s="237"/>
      <c r="L20" s="123"/>
      <c r="M20" s="242"/>
      <c r="N20" s="243"/>
      <c r="O20" s="123"/>
      <c r="P20" s="242"/>
      <c r="Q20" s="243"/>
      <c r="R20" s="123"/>
      <c r="S20" s="248"/>
      <c r="T20" s="249"/>
      <c r="V20" s="254"/>
      <c r="W20" s="255"/>
    </row>
    <row r="21" spans="6:23" x14ac:dyDescent="0.25">
      <c r="F21" s="256" t="s">
        <v>105</v>
      </c>
      <c r="G21" s="257"/>
      <c r="H21" s="258"/>
    </row>
    <row r="22" spans="6:23" x14ac:dyDescent="0.25">
      <c r="F22" s="259"/>
      <c r="G22" s="260"/>
      <c r="H22" s="261"/>
    </row>
    <row r="23" spans="6:23" ht="14.45" customHeight="1" x14ac:dyDescent="0.25">
      <c r="J23" s="215"/>
      <c r="K23" s="216"/>
      <c r="L23" s="81"/>
      <c r="M23" s="262"/>
      <c r="N23" s="263"/>
      <c r="O23" s="81"/>
      <c r="P23" s="266">
        <v>1</v>
      </c>
      <c r="Q23" s="267"/>
      <c r="R23" s="81"/>
      <c r="S23" s="215"/>
      <c r="T23" s="216"/>
      <c r="V23" s="219">
        <f>J23*M23+P23*S23</f>
        <v>0</v>
      </c>
      <c r="W23" s="220"/>
    </row>
    <row r="24" spans="6:23" ht="14.45" customHeight="1" x14ac:dyDescent="0.25">
      <c r="J24" s="217"/>
      <c r="K24" s="218"/>
      <c r="L24" s="81"/>
      <c r="M24" s="264"/>
      <c r="N24" s="265"/>
      <c r="O24" s="81"/>
      <c r="P24" s="268"/>
      <c r="Q24" s="269"/>
      <c r="R24" s="81"/>
      <c r="S24" s="217"/>
      <c r="T24" s="218"/>
      <c r="V24" s="221"/>
      <c r="W24" s="222"/>
    </row>
    <row r="25" spans="6:23" x14ac:dyDescent="0.25">
      <c r="J25" s="81"/>
      <c r="K25" s="81"/>
      <c r="L25" s="81"/>
      <c r="M25" s="81"/>
      <c r="N25" s="81"/>
      <c r="O25" s="81"/>
      <c r="P25" s="81"/>
      <c r="Q25" s="81"/>
      <c r="R25" s="81"/>
      <c r="S25" s="81"/>
      <c r="T25" s="81"/>
    </row>
    <row r="26" spans="6:23" x14ac:dyDescent="0.25">
      <c r="J26" s="81"/>
      <c r="K26" s="81"/>
      <c r="L26" s="81"/>
      <c r="M26" s="81"/>
      <c r="N26" s="81"/>
      <c r="O26" s="81"/>
      <c r="P26" s="81"/>
      <c r="Q26" s="81"/>
      <c r="R26" s="81"/>
      <c r="S26" s="81"/>
      <c r="T26" s="81"/>
    </row>
    <row r="28" spans="6:23" x14ac:dyDescent="0.25">
      <c r="J28" s="232" t="s">
        <v>106</v>
      </c>
      <c r="K28" s="233"/>
      <c r="M28" s="238" t="s">
        <v>101</v>
      </c>
      <c r="N28" s="239"/>
      <c r="P28" s="238" t="s">
        <v>102</v>
      </c>
      <c r="Q28" s="239"/>
      <c r="S28" s="232" t="s">
        <v>103</v>
      </c>
      <c r="T28" s="233"/>
      <c r="V28" s="270" t="s">
        <v>104</v>
      </c>
      <c r="W28" s="271"/>
    </row>
    <row r="29" spans="6:23" ht="15" customHeight="1" x14ac:dyDescent="0.25">
      <c r="J29" s="234"/>
      <c r="K29" s="235"/>
      <c r="L29" s="123"/>
      <c r="M29" s="240"/>
      <c r="N29" s="241"/>
      <c r="O29" s="123"/>
      <c r="P29" s="240"/>
      <c r="Q29" s="241"/>
      <c r="R29" s="123"/>
      <c r="S29" s="234"/>
      <c r="T29" s="235"/>
      <c r="V29" s="272"/>
      <c r="W29" s="273"/>
    </row>
    <row r="30" spans="6:23" ht="15" customHeight="1" x14ac:dyDescent="0.25">
      <c r="J30" s="236"/>
      <c r="K30" s="237"/>
      <c r="L30" s="123"/>
      <c r="M30" s="242"/>
      <c r="N30" s="243"/>
      <c r="O30" s="123"/>
      <c r="P30" s="242"/>
      <c r="Q30" s="243"/>
      <c r="R30" s="123"/>
      <c r="S30" s="236"/>
      <c r="T30" s="237"/>
      <c r="V30" s="274"/>
      <c r="W30" s="275"/>
    </row>
    <row r="31" spans="6:23" x14ac:dyDescent="0.25">
      <c r="F31" s="256" t="s">
        <v>107</v>
      </c>
      <c r="G31" s="257"/>
      <c r="H31" s="258"/>
    </row>
    <row r="32" spans="6:23" x14ac:dyDescent="0.25">
      <c r="F32" s="259"/>
      <c r="G32" s="260"/>
      <c r="H32" s="261"/>
    </row>
    <row r="33" spans="10:23" ht="14.45" customHeight="1" x14ac:dyDescent="0.25">
      <c r="J33" s="215"/>
      <c r="K33" s="216"/>
      <c r="L33" s="81"/>
      <c r="M33" s="276"/>
      <c r="N33" s="277"/>
      <c r="O33" s="81"/>
      <c r="P33" s="266">
        <v>2</v>
      </c>
      <c r="Q33" s="267"/>
      <c r="R33" s="81"/>
      <c r="S33" s="215"/>
      <c r="T33" s="216"/>
      <c r="V33" s="219">
        <f>J33*M33+P33*S33</f>
        <v>0</v>
      </c>
      <c r="W33" s="220"/>
    </row>
    <row r="34" spans="10:23" ht="14.45" customHeight="1" x14ac:dyDescent="0.25">
      <c r="J34" s="217"/>
      <c r="K34" s="218"/>
      <c r="L34" s="81"/>
      <c r="M34" s="278"/>
      <c r="N34" s="279"/>
      <c r="O34" s="81"/>
      <c r="P34" s="268"/>
      <c r="Q34" s="269"/>
      <c r="R34" s="81"/>
      <c r="S34" s="217"/>
      <c r="T34" s="218"/>
      <c r="V34" s="221"/>
      <c r="W34" s="222"/>
    </row>
    <row r="35" spans="10:23" x14ac:dyDescent="0.25">
      <c r="J35" s="81"/>
      <c r="K35" s="81"/>
      <c r="L35" s="81"/>
      <c r="M35" s="81"/>
      <c r="N35" s="81"/>
      <c r="O35" s="81"/>
      <c r="P35" s="81"/>
      <c r="Q35" s="81"/>
      <c r="R35" s="81"/>
      <c r="S35" s="81"/>
      <c r="T35" s="81"/>
    </row>
    <row r="36" spans="10:23" x14ac:dyDescent="0.25">
      <c r="J36" s="81"/>
      <c r="K36" s="81"/>
      <c r="L36" s="81"/>
      <c r="M36" s="81"/>
      <c r="N36" s="81"/>
      <c r="O36" s="81"/>
      <c r="P36" s="81"/>
      <c r="Q36" s="81"/>
      <c r="R36" s="81"/>
      <c r="S36" s="81"/>
      <c r="T36" s="81"/>
    </row>
  </sheetData>
  <mergeCells count="23">
    <mergeCell ref="S28:T30"/>
    <mergeCell ref="V28:W30"/>
    <mergeCell ref="J33:K34"/>
    <mergeCell ref="M33:N34"/>
    <mergeCell ref="P33:Q34"/>
    <mergeCell ref="S33:T34"/>
    <mergeCell ref="V33:W34"/>
    <mergeCell ref="F31:H32"/>
    <mergeCell ref="F21:H22"/>
    <mergeCell ref="J23:K24"/>
    <mergeCell ref="M23:N24"/>
    <mergeCell ref="P23:Q24"/>
    <mergeCell ref="J28:K30"/>
    <mergeCell ref="M28:N30"/>
    <mergeCell ref="P28:Q30"/>
    <mergeCell ref="S23:T24"/>
    <mergeCell ref="V23:W24"/>
    <mergeCell ref="J3:V6"/>
    <mergeCell ref="J18:K20"/>
    <mergeCell ref="M18:N20"/>
    <mergeCell ref="P18:Q20"/>
    <mergeCell ref="S18:T20"/>
    <mergeCell ref="V18:W20"/>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2:AI80"/>
  <sheetViews>
    <sheetView zoomScale="60" zoomScaleNormal="60" workbookViewId="0"/>
  </sheetViews>
  <sheetFormatPr defaultColWidth="9.140625" defaultRowHeight="15" x14ac:dyDescent="0.25"/>
  <cols>
    <col min="1" max="9" width="9.140625" style="54"/>
    <col min="10" max="10" width="11.5703125" style="54" customWidth="1"/>
    <col min="11" max="11" width="12.42578125" style="54" customWidth="1"/>
    <col min="12" max="12" width="15.7109375" style="54" customWidth="1"/>
    <col min="13" max="15" width="9.140625" style="54"/>
    <col min="16" max="16" width="9.28515625" style="54" customWidth="1"/>
    <col min="17" max="17" width="8.140625" style="54" customWidth="1"/>
    <col min="18" max="20" width="9.140625" style="54"/>
    <col min="21" max="21" width="7.42578125" style="54" customWidth="1"/>
    <col min="22" max="22" width="8.140625" style="54" customWidth="1"/>
    <col min="23" max="25" width="9.140625" style="54"/>
    <col min="26" max="26" width="13" style="54" customWidth="1"/>
    <col min="27" max="16384" width="9.140625" style="54"/>
  </cols>
  <sheetData>
    <row r="12" spans="2:35" x14ac:dyDescent="0.25">
      <c r="B12" s="54" t="s">
        <v>77</v>
      </c>
    </row>
    <row r="14" spans="2:35" x14ac:dyDescent="0.25">
      <c r="AC14" s="78"/>
      <c r="AD14" s="78"/>
      <c r="AE14" s="78"/>
      <c r="AF14" s="78"/>
      <c r="AG14" s="78"/>
      <c r="AH14" s="78"/>
      <c r="AI14" s="78"/>
    </row>
    <row r="15" spans="2:35" x14ac:dyDescent="0.25">
      <c r="AC15" s="78"/>
      <c r="AD15" s="78"/>
      <c r="AE15" s="78"/>
      <c r="AF15" s="78"/>
      <c r="AG15" s="78"/>
      <c r="AH15" s="78"/>
      <c r="AI15" s="78"/>
    </row>
    <row r="16" spans="2:35" x14ac:dyDescent="0.25">
      <c r="AC16" s="78"/>
      <c r="AD16" s="78"/>
      <c r="AE16" s="78"/>
      <c r="AF16" s="78"/>
      <c r="AG16" s="78"/>
      <c r="AH16" s="78"/>
      <c r="AI16" s="78"/>
    </row>
    <row r="17" spans="13:35" x14ac:dyDescent="0.25">
      <c r="AC17" s="78"/>
      <c r="AD17" s="78"/>
      <c r="AE17" s="78"/>
      <c r="AF17" s="78"/>
      <c r="AG17" s="78"/>
      <c r="AH17" s="78"/>
      <c r="AI17" s="78"/>
    </row>
    <row r="18" spans="13:35" x14ac:dyDescent="0.25">
      <c r="AC18" s="78"/>
      <c r="AD18" s="78"/>
      <c r="AE18" s="78"/>
      <c r="AF18" s="78"/>
      <c r="AG18" s="78"/>
      <c r="AH18" s="78"/>
      <c r="AI18" s="78"/>
    </row>
    <row r="19" spans="13:35" x14ac:dyDescent="0.25">
      <c r="AC19" s="78"/>
      <c r="AD19" s="78"/>
      <c r="AE19" s="78"/>
      <c r="AF19" s="78"/>
      <c r="AG19" s="78"/>
      <c r="AH19" s="78"/>
      <c r="AI19" s="78"/>
    </row>
    <row r="20" spans="13:35" x14ac:dyDescent="0.25">
      <c r="AC20" s="78"/>
      <c r="AD20" s="78"/>
      <c r="AE20" s="78"/>
      <c r="AF20" s="78"/>
      <c r="AG20" s="78"/>
      <c r="AH20" s="78"/>
      <c r="AI20" s="78"/>
    </row>
    <row r="21" spans="13:35" x14ac:dyDescent="0.25">
      <c r="AC21" s="78"/>
      <c r="AD21" s="78"/>
      <c r="AE21" s="78"/>
      <c r="AF21" s="78"/>
      <c r="AG21" s="78"/>
      <c r="AH21" s="78"/>
      <c r="AI21" s="78"/>
    </row>
    <row r="22" spans="13:35" ht="23.25" customHeight="1" x14ac:dyDescent="0.25">
      <c r="AC22" s="78"/>
      <c r="AD22" s="78"/>
      <c r="AE22" s="78"/>
      <c r="AF22" s="78"/>
      <c r="AG22" s="78"/>
      <c r="AH22" s="78"/>
      <c r="AI22" s="78"/>
    </row>
    <row r="23" spans="13:35" ht="23.25" customHeight="1" x14ac:dyDescent="0.25">
      <c r="AC23" s="78"/>
      <c r="AD23" s="78"/>
      <c r="AE23" s="78"/>
      <c r="AF23" s="78"/>
      <c r="AG23" s="78"/>
      <c r="AH23" s="78"/>
      <c r="AI23" s="78"/>
    </row>
    <row r="24" spans="13:35" x14ac:dyDescent="0.25">
      <c r="M24" s="81"/>
      <c r="AC24" s="78"/>
      <c r="AD24" s="78"/>
      <c r="AE24" s="78"/>
      <c r="AF24" s="78"/>
      <c r="AG24" s="78"/>
      <c r="AH24" s="78"/>
      <c r="AI24" s="78"/>
    </row>
    <row r="25" spans="13:35" x14ac:dyDescent="0.25">
      <c r="AC25" s="78"/>
      <c r="AD25" s="78"/>
      <c r="AE25" s="78"/>
      <c r="AF25" s="78"/>
      <c r="AG25" s="78"/>
      <c r="AH25" s="78"/>
      <c r="AI25" s="78"/>
    </row>
    <row r="26" spans="13:35" x14ac:dyDescent="0.25">
      <c r="AC26" s="78"/>
      <c r="AD26" s="78"/>
      <c r="AE26" s="78"/>
      <c r="AF26" s="78"/>
      <c r="AG26" s="78"/>
      <c r="AH26" s="78"/>
      <c r="AI26" s="78"/>
    </row>
    <row r="27" spans="13:35" ht="23.25" customHeight="1" x14ac:dyDescent="0.25">
      <c r="AC27" s="78"/>
      <c r="AD27" s="78"/>
      <c r="AE27" s="78"/>
      <c r="AF27" s="78"/>
      <c r="AG27" s="78"/>
      <c r="AH27" s="78"/>
      <c r="AI27" s="78"/>
    </row>
    <row r="28" spans="13:35" ht="23.25" customHeight="1" x14ac:dyDescent="0.25">
      <c r="AC28" s="78"/>
      <c r="AD28" s="78"/>
      <c r="AE28" s="78"/>
      <c r="AF28" s="78"/>
      <c r="AG28" s="78"/>
      <c r="AH28" s="78"/>
      <c r="AI28" s="78"/>
    </row>
    <row r="29" spans="13:35" x14ac:dyDescent="0.25">
      <c r="AC29" s="78"/>
      <c r="AD29" s="78"/>
      <c r="AE29" s="78"/>
      <c r="AF29" s="78"/>
      <c r="AG29" s="78"/>
      <c r="AH29" s="78"/>
      <c r="AI29" s="78"/>
    </row>
    <row r="30" spans="13:35" x14ac:dyDescent="0.25">
      <c r="AC30" s="78"/>
      <c r="AD30" s="78"/>
      <c r="AE30" s="78"/>
      <c r="AF30" s="78"/>
      <c r="AG30" s="78"/>
      <c r="AH30" s="78"/>
      <c r="AI30" s="78"/>
    </row>
    <row r="31" spans="13:35" x14ac:dyDescent="0.25">
      <c r="Z31" s="158"/>
      <c r="AA31" s="280">
        <f>EXP(-2)</f>
        <v>0.1353352832366127</v>
      </c>
      <c r="AB31" s="280"/>
      <c r="AC31" s="78"/>
      <c r="AD31" s="78"/>
      <c r="AE31" s="78"/>
      <c r="AF31" s="78"/>
      <c r="AG31" s="78"/>
      <c r="AH31" s="78"/>
      <c r="AI31" s="78"/>
    </row>
    <row r="32" spans="13:35" x14ac:dyDescent="0.25">
      <c r="Z32" s="158"/>
      <c r="AA32" s="280"/>
      <c r="AB32" s="280"/>
      <c r="AC32" s="78"/>
      <c r="AD32" s="78"/>
      <c r="AE32" s="78"/>
      <c r="AF32" s="78"/>
      <c r="AG32" s="78"/>
      <c r="AH32" s="78"/>
      <c r="AI32" s="78"/>
    </row>
    <row r="33" spans="16:35" x14ac:dyDescent="0.25">
      <c r="Z33" s="158"/>
      <c r="AA33" s="280"/>
      <c r="AB33" s="280"/>
      <c r="AC33" s="78"/>
      <c r="AD33" s="78"/>
      <c r="AE33" s="78"/>
      <c r="AF33" s="78"/>
      <c r="AG33" s="78"/>
      <c r="AH33" s="78"/>
      <c r="AI33" s="78"/>
    </row>
    <row r="34" spans="16:35" x14ac:dyDescent="0.25">
      <c r="AC34" s="78"/>
      <c r="AD34" s="78"/>
      <c r="AE34" s="78"/>
      <c r="AF34" s="78"/>
      <c r="AG34" s="78"/>
      <c r="AH34" s="78"/>
      <c r="AI34" s="78"/>
    </row>
    <row r="35" spans="16:35" x14ac:dyDescent="0.25">
      <c r="T35" s="78"/>
      <c r="U35" s="78"/>
      <c r="V35" s="78"/>
      <c r="W35" s="78"/>
      <c r="X35" s="78"/>
      <c r="Y35" s="78"/>
      <c r="Z35" s="78"/>
      <c r="AA35" s="78"/>
      <c r="AB35" s="78"/>
      <c r="AC35" s="78"/>
      <c r="AD35" s="78"/>
      <c r="AE35" s="78"/>
      <c r="AF35" s="78"/>
      <c r="AG35" s="78"/>
      <c r="AH35" s="78"/>
      <c r="AI35" s="78"/>
    </row>
    <row r="36" spans="16:35" x14ac:dyDescent="0.25">
      <c r="T36" s="78"/>
      <c r="U36" s="78"/>
      <c r="V36" s="78"/>
      <c r="W36" s="78"/>
      <c r="X36" s="78"/>
      <c r="Y36" s="78"/>
      <c r="Z36" s="281" t="s">
        <v>114</v>
      </c>
      <c r="AA36" s="282">
        <f>(16/24)*0.1353</f>
        <v>9.0200000000000002E-2</v>
      </c>
      <c r="AB36" s="282"/>
      <c r="AC36" s="78"/>
      <c r="AD36" s="78"/>
      <c r="AE36" s="78"/>
      <c r="AF36" s="78"/>
      <c r="AG36" s="78"/>
      <c r="AH36" s="78"/>
      <c r="AI36" s="78"/>
    </row>
    <row r="37" spans="16:35" x14ac:dyDescent="0.25">
      <c r="T37" s="78"/>
      <c r="U37" s="78"/>
      <c r="V37" s="78"/>
      <c r="W37" s="78"/>
      <c r="X37" s="78"/>
      <c r="Y37" s="78"/>
      <c r="Z37" s="281"/>
      <c r="AA37" s="282"/>
      <c r="AB37" s="282"/>
      <c r="AC37" s="78"/>
      <c r="AD37" s="78"/>
      <c r="AE37" s="78"/>
      <c r="AF37" s="78"/>
      <c r="AG37" s="78"/>
      <c r="AH37" s="78"/>
      <c r="AI37" s="78"/>
    </row>
    <row r="38" spans="16:35" x14ac:dyDescent="0.25">
      <c r="Z38" s="281"/>
      <c r="AA38" s="282"/>
      <c r="AB38" s="282"/>
    </row>
    <row r="40" spans="16:35" ht="26.25" x14ac:dyDescent="0.4">
      <c r="P40" s="85"/>
      <c r="Q40" s="85"/>
      <c r="R40" s="85"/>
      <c r="S40" s="85"/>
      <c r="T40" s="85"/>
      <c r="U40" s="85"/>
      <c r="V40" s="85"/>
      <c r="W40" s="85"/>
      <c r="X40" s="85"/>
      <c r="Y40" s="85"/>
      <c r="Z40" s="85"/>
      <c r="AA40" s="85"/>
      <c r="AB40" s="85"/>
      <c r="AC40" s="85"/>
    </row>
    <row r="41" spans="16:35" ht="26.25" x14ac:dyDescent="0.4">
      <c r="P41" s="85"/>
      <c r="Q41" s="85"/>
      <c r="R41" s="85"/>
      <c r="S41" s="85"/>
      <c r="T41" s="85"/>
      <c r="U41" s="85"/>
      <c r="V41" s="85"/>
      <c r="W41" s="85"/>
      <c r="X41" s="85"/>
      <c r="Y41" s="85"/>
      <c r="Z41" s="85"/>
      <c r="AA41" s="85"/>
      <c r="AB41" s="85"/>
      <c r="AC41" s="85"/>
    </row>
    <row r="42" spans="16:35" ht="26.25" x14ac:dyDescent="0.4">
      <c r="P42" s="85"/>
      <c r="Q42" s="85"/>
      <c r="R42" s="85"/>
      <c r="S42" s="85"/>
      <c r="T42" s="85"/>
      <c r="U42" s="85"/>
      <c r="V42" s="85"/>
      <c r="W42" s="85"/>
      <c r="X42" s="85"/>
      <c r="Y42" s="85"/>
      <c r="Z42" s="85"/>
      <c r="AA42" s="85"/>
      <c r="AB42" s="85"/>
      <c r="AC42" s="85"/>
    </row>
    <row r="43" spans="16:35" ht="26.25" x14ac:dyDescent="0.4">
      <c r="P43" s="85"/>
      <c r="Q43" s="85"/>
      <c r="R43" s="85"/>
      <c r="S43" s="85"/>
      <c r="T43" s="85"/>
      <c r="U43" s="85"/>
      <c r="V43" s="85"/>
      <c r="W43" s="85"/>
      <c r="X43" s="85"/>
      <c r="Y43" s="85"/>
      <c r="Z43" s="85"/>
      <c r="AA43" s="85"/>
      <c r="AB43" s="85"/>
      <c r="AC43" s="85"/>
    </row>
    <row r="44" spans="16:35" ht="26.25" x14ac:dyDescent="0.4">
      <c r="P44" s="85"/>
      <c r="Q44" s="85"/>
      <c r="R44" s="85"/>
      <c r="S44" s="85"/>
      <c r="T44" s="85"/>
      <c r="U44" s="85"/>
      <c r="V44" s="85"/>
      <c r="W44" s="85"/>
      <c r="X44" s="85"/>
      <c r="Y44" s="85"/>
      <c r="Z44" s="85"/>
      <c r="AA44" s="85"/>
      <c r="AB44" s="85"/>
      <c r="AC44" s="85"/>
    </row>
    <row r="45" spans="16:35" ht="26.25" x14ac:dyDescent="0.4">
      <c r="P45" s="85"/>
      <c r="Q45" s="85"/>
      <c r="R45" s="85"/>
      <c r="S45" s="85"/>
      <c r="T45" s="85"/>
      <c r="U45" s="85"/>
      <c r="V45" s="85"/>
      <c r="W45" s="85"/>
      <c r="X45" s="85"/>
      <c r="Y45" s="85"/>
      <c r="Z45" s="85"/>
      <c r="AA45" s="85"/>
      <c r="AB45" s="85"/>
      <c r="AC45" s="85"/>
    </row>
    <row r="46" spans="16:35" ht="26.25" x14ac:dyDescent="0.4">
      <c r="P46" s="85"/>
      <c r="Q46" s="85"/>
      <c r="R46" s="85"/>
      <c r="S46" s="85"/>
      <c r="T46" s="85"/>
      <c r="U46" s="85"/>
      <c r="V46" s="85"/>
      <c r="W46" s="85"/>
      <c r="X46" s="85"/>
      <c r="Y46" s="85"/>
      <c r="Z46" s="85"/>
      <c r="AA46" s="85"/>
      <c r="AB46" s="85"/>
      <c r="AC46" s="85"/>
    </row>
    <row r="47" spans="16:35" ht="26.25" x14ac:dyDescent="0.4">
      <c r="P47" s="85"/>
      <c r="Q47" s="85"/>
      <c r="R47" s="85"/>
      <c r="S47" s="85"/>
      <c r="T47" s="85"/>
      <c r="U47" s="85"/>
      <c r="V47" s="85"/>
      <c r="W47" s="85"/>
      <c r="X47" s="85"/>
      <c r="Y47" s="85"/>
      <c r="Z47" s="85"/>
      <c r="AA47" s="85"/>
      <c r="AB47" s="85"/>
      <c r="AC47" s="85"/>
    </row>
    <row r="48" spans="16:35" ht="26.25" x14ac:dyDescent="0.4">
      <c r="P48" s="85"/>
      <c r="Q48" s="85"/>
      <c r="R48" s="85"/>
      <c r="S48" s="85"/>
      <c r="T48" s="85"/>
      <c r="U48" s="85"/>
      <c r="V48" s="85"/>
      <c r="W48" s="85"/>
      <c r="X48" s="85"/>
      <c r="Y48" s="85"/>
      <c r="Z48" s="85"/>
      <c r="AA48" s="85"/>
      <c r="AB48" s="85"/>
      <c r="AC48" s="85"/>
    </row>
    <row r="49" spans="16:29" ht="26.25" x14ac:dyDescent="0.4">
      <c r="P49" s="85"/>
      <c r="Q49" s="85"/>
      <c r="R49" s="85"/>
      <c r="S49" s="85"/>
      <c r="T49" s="85"/>
      <c r="U49" s="85"/>
      <c r="V49" s="85"/>
      <c r="W49" s="85"/>
      <c r="X49" s="85"/>
      <c r="Y49" s="85"/>
      <c r="Z49" s="85"/>
      <c r="AA49" s="85"/>
      <c r="AB49" s="85"/>
      <c r="AC49" s="85"/>
    </row>
    <row r="50" spans="16:29" ht="26.25" x14ac:dyDescent="0.4">
      <c r="P50" s="85"/>
      <c r="Q50" s="85"/>
      <c r="R50" s="85"/>
      <c r="S50" s="85"/>
      <c r="T50" s="85"/>
      <c r="U50" s="85"/>
      <c r="V50" s="85"/>
      <c r="W50" s="85"/>
      <c r="X50" s="85"/>
      <c r="Y50" s="85"/>
      <c r="Z50" s="85"/>
      <c r="AA50" s="85"/>
      <c r="AB50" s="85"/>
      <c r="AC50" s="85"/>
    </row>
    <row r="51" spans="16:29" ht="26.25" x14ac:dyDescent="0.4">
      <c r="P51" s="85"/>
      <c r="Q51" s="85"/>
      <c r="R51" s="85"/>
      <c r="S51" s="85"/>
      <c r="T51" s="85"/>
      <c r="U51" s="85"/>
      <c r="V51" s="85"/>
      <c r="W51" s="85"/>
      <c r="X51" s="85"/>
      <c r="Y51" s="85"/>
      <c r="Z51" s="85"/>
      <c r="AA51" s="85"/>
      <c r="AB51" s="85"/>
      <c r="AC51" s="85"/>
    </row>
    <row r="52" spans="16:29" ht="26.25" x14ac:dyDescent="0.4">
      <c r="P52" s="85"/>
      <c r="Q52" s="85"/>
      <c r="R52" s="85"/>
      <c r="S52" s="85"/>
      <c r="T52" s="85"/>
      <c r="U52" s="85"/>
      <c r="V52" s="85"/>
      <c r="W52" s="85"/>
      <c r="X52" s="85"/>
      <c r="Y52" s="85"/>
      <c r="Z52" s="85"/>
      <c r="AA52" s="85"/>
      <c r="AB52" s="85"/>
      <c r="AC52" s="85"/>
    </row>
    <row r="53" spans="16:29" ht="26.25" x14ac:dyDescent="0.4">
      <c r="P53" s="85"/>
      <c r="Q53" s="85"/>
      <c r="R53" s="85"/>
      <c r="S53" s="85"/>
      <c r="T53" s="85"/>
      <c r="U53" s="85"/>
      <c r="V53" s="85"/>
      <c r="W53" s="85"/>
      <c r="X53" s="85"/>
      <c r="Y53" s="85"/>
      <c r="Z53" s="85"/>
      <c r="AA53" s="85"/>
      <c r="AB53" s="85"/>
      <c r="AC53" s="85"/>
    </row>
    <row r="54" spans="16:29" ht="26.25" x14ac:dyDescent="0.4">
      <c r="P54" s="85"/>
      <c r="Q54" s="85"/>
      <c r="R54" s="85"/>
      <c r="S54" s="85"/>
      <c r="T54" s="85"/>
      <c r="U54" s="85"/>
      <c r="V54" s="85"/>
      <c r="W54" s="85"/>
      <c r="X54" s="85"/>
      <c r="Y54" s="85"/>
      <c r="Z54" s="85"/>
      <c r="AA54" s="85"/>
      <c r="AB54" s="85"/>
      <c r="AC54" s="85"/>
    </row>
    <row r="55" spans="16:29" ht="26.25" x14ac:dyDescent="0.4">
      <c r="P55" s="85"/>
      <c r="Q55" s="85"/>
      <c r="R55" s="85"/>
      <c r="S55" s="85"/>
      <c r="T55" s="85"/>
      <c r="U55" s="85"/>
      <c r="V55" s="85"/>
      <c r="W55" s="85"/>
      <c r="X55" s="85"/>
      <c r="Y55" s="85"/>
      <c r="Z55" s="85"/>
      <c r="AA55" s="85"/>
      <c r="AB55" s="85"/>
      <c r="AC55" s="85"/>
    </row>
    <row r="56" spans="16:29" ht="26.25" x14ac:dyDescent="0.4">
      <c r="P56" s="85"/>
      <c r="Q56" s="86"/>
      <c r="R56" s="86"/>
      <c r="S56" s="86"/>
      <c r="T56" s="85"/>
      <c r="U56" s="85"/>
      <c r="V56" s="85"/>
      <c r="W56" s="85"/>
      <c r="X56" s="85"/>
      <c r="Y56" s="85"/>
      <c r="Z56" s="85"/>
      <c r="AA56" s="85"/>
      <c r="AB56" s="85"/>
      <c r="AC56" s="85"/>
    </row>
    <row r="57" spans="16:29" ht="26.25" x14ac:dyDescent="0.4">
      <c r="P57" s="85"/>
      <c r="Q57" s="86"/>
      <c r="R57" s="87"/>
      <c r="S57" s="86"/>
      <c r="T57" s="85"/>
      <c r="U57" s="85"/>
      <c r="V57" s="85"/>
      <c r="W57" s="85"/>
      <c r="X57" s="85"/>
      <c r="Y57" s="85"/>
      <c r="Z57" s="85"/>
      <c r="AA57" s="85"/>
      <c r="AB57" s="85"/>
      <c r="AC57" s="85"/>
    </row>
    <row r="58" spans="16:29" ht="26.25" x14ac:dyDescent="0.4">
      <c r="P58" s="85"/>
      <c r="Q58" s="86"/>
      <c r="R58" s="87"/>
      <c r="S58" s="86"/>
      <c r="T58" s="85"/>
      <c r="U58" s="85"/>
      <c r="V58" s="85"/>
      <c r="W58" s="85"/>
      <c r="X58" s="85"/>
      <c r="Y58" s="85"/>
      <c r="Z58" s="85"/>
      <c r="AA58" s="85"/>
      <c r="AB58" s="85"/>
      <c r="AC58" s="85"/>
    </row>
    <row r="59" spans="16:29" ht="26.25" x14ac:dyDescent="0.4">
      <c r="P59" s="85"/>
      <c r="Q59" s="85"/>
      <c r="R59" s="85"/>
      <c r="S59" s="85"/>
      <c r="T59" s="85"/>
      <c r="U59" s="85"/>
      <c r="V59" s="85"/>
      <c r="W59" s="85"/>
      <c r="X59" s="85"/>
      <c r="Y59" s="85"/>
      <c r="Z59" s="85"/>
      <c r="AA59" s="85"/>
      <c r="AB59" s="85"/>
      <c r="AC59" s="85"/>
    </row>
    <row r="60" spans="16:29" ht="26.25" x14ac:dyDescent="0.4">
      <c r="P60" s="85"/>
      <c r="Q60" s="85"/>
      <c r="R60" s="85"/>
      <c r="S60" s="85"/>
      <c r="T60" s="85"/>
      <c r="U60" s="85"/>
      <c r="V60" s="85"/>
      <c r="W60" s="85"/>
      <c r="X60" s="85"/>
      <c r="Y60" s="85"/>
      <c r="Z60" s="85"/>
      <c r="AA60" s="85"/>
      <c r="AB60" s="85"/>
      <c r="AC60" s="85"/>
    </row>
    <row r="61" spans="16:29" ht="26.25" x14ac:dyDescent="0.4">
      <c r="P61" s="85"/>
      <c r="Q61" s="85"/>
      <c r="R61" s="85"/>
      <c r="S61" s="85"/>
      <c r="T61" s="85"/>
      <c r="U61" s="85"/>
      <c r="V61" s="85"/>
      <c r="W61" s="85"/>
      <c r="X61" s="85"/>
      <c r="Y61" s="85"/>
      <c r="Z61" s="85"/>
      <c r="AA61" s="85"/>
      <c r="AB61" s="85"/>
      <c r="AC61" s="85"/>
    </row>
    <row r="62" spans="16:29" ht="26.25" x14ac:dyDescent="0.4">
      <c r="P62" s="85"/>
      <c r="Q62" s="85"/>
      <c r="R62" s="85"/>
      <c r="S62" s="85"/>
      <c r="T62" s="85"/>
      <c r="U62" s="85"/>
      <c r="V62" s="85"/>
      <c r="W62" s="85"/>
      <c r="X62" s="85"/>
      <c r="Y62" s="85"/>
      <c r="Z62" s="85"/>
      <c r="AA62" s="85"/>
      <c r="AB62" s="85"/>
      <c r="AC62" s="85"/>
    </row>
    <row r="67" spans="16:23" x14ac:dyDescent="0.25">
      <c r="P67" s="81"/>
    </row>
    <row r="68" spans="16:23" x14ac:dyDescent="0.25">
      <c r="P68" s="81"/>
    </row>
    <row r="69" spans="16:23" x14ac:dyDescent="0.25">
      <c r="P69" s="81"/>
    </row>
    <row r="73" spans="16:23" x14ac:dyDescent="0.25">
      <c r="Q73" s="88"/>
      <c r="R73" s="88"/>
      <c r="S73" s="88"/>
      <c r="T73" s="88"/>
      <c r="U73" s="88"/>
      <c r="V73" s="88"/>
      <c r="W73" s="88"/>
    </row>
    <row r="74" spans="16:23" x14ac:dyDescent="0.25">
      <c r="Q74" s="88"/>
      <c r="R74" s="88"/>
      <c r="S74" s="88"/>
      <c r="T74" s="88"/>
      <c r="U74" s="88"/>
      <c r="V74" s="88"/>
      <c r="W74" s="88"/>
    </row>
    <row r="79" spans="16:23" x14ac:dyDescent="0.25">
      <c r="Q79" s="88"/>
      <c r="R79" s="88"/>
      <c r="S79" s="88"/>
      <c r="T79" s="88"/>
      <c r="U79" s="88"/>
      <c r="V79" s="88"/>
      <c r="W79" s="88"/>
    </row>
    <row r="80" spans="16:23" x14ac:dyDescent="0.25">
      <c r="Q80" s="88"/>
      <c r="R80" s="88"/>
      <c r="S80" s="88"/>
      <c r="T80" s="88"/>
      <c r="U80" s="88"/>
      <c r="V80" s="88"/>
      <c r="W80" s="88"/>
    </row>
  </sheetData>
  <mergeCells count="3">
    <mergeCell ref="AA31:AB33"/>
    <mergeCell ref="Z36:Z38"/>
    <mergeCell ref="AA36:AB38"/>
  </mergeCells>
  <pageMargins left="0.7" right="0.7" top="0.75" bottom="0.75" header="0.3" footer="0.3"/>
  <pageSetup scale="34"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2:AI80"/>
  <sheetViews>
    <sheetView zoomScale="60" zoomScaleNormal="60" workbookViewId="0"/>
  </sheetViews>
  <sheetFormatPr defaultColWidth="9.140625" defaultRowHeight="15" x14ac:dyDescent="0.25"/>
  <cols>
    <col min="1" max="9" width="9.140625" style="54"/>
    <col min="10" max="10" width="11.5703125" style="54" customWidth="1"/>
    <col min="11" max="11" width="12.42578125" style="54" customWidth="1"/>
    <col min="12" max="12" width="15.7109375" style="54" customWidth="1"/>
    <col min="13" max="15" width="9.140625" style="54"/>
    <col min="16" max="16" width="9.28515625" style="54" customWidth="1"/>
    <col min="17" max="17" width="8.140625" style="54" customWidth="1"/>
    <col min="18" max="20" width="9.140625" style="54"/>
    <col min="21" max="21" width="7.42578125" style="54" customWidth="1"/>
    <col min="22" max="22" width="8.140625" style="54" customWidth="1"/>
    <col min="23" max="16384" width="9.140625" style="54"/>
  </cols>
  <sheetData>
    <row r="12" spans="2:35" x14ac:dyDescent="0.25">
      <c r="B12" s="54" t="s">
        <v>77</v>
      </c>
    </row>
    <row r="13" spans="2:35" ht="26.25" x14ac:dyDescent="0.4">
      <c r="Q13" s="85"/>
      <c r="R13" s="85"/>
      <c r="S13" s="85"/>
      <c r="T13" s="85"/>
      <c r="U13" s="85"/>
      <c r="V13" s="85"/>
      <c r="W13" s="85"/>
      <c r="X13" s="85"/>
      <c r="Y13" s="85"/>
      <c r="Z13" s="85"/>
      <c r="AA13" s="85"/>
      <c r="AB13" s="85"/>
    </row>
    <row r="14" spans="2:35" ht="26.25" x14ac:dyDescent="0.4">
      <c r="Q14" s="85"/>
      <c r="R14" s="85"/>
      <c r="S14" s="85"/>
      <c r="T14" s="85"/>
      <c r="U14" s="85"/>
      <c r="V14" s="85"/>
      <c r="W14" s="85"/>
      <c r="X14" s="85"/>
      <c r="Y14" s="85"/>
      <c r="Z14" s="85"/>
      <c r="AA14" s="85"/>
      <c r="AB14" s="85"/>
      <c r="AC14" s="78"/>
      <c r="AD14" s="78"/>
      <c r="AE14" s="78"/>
      <c r="AF14" s="78"/>
      <c r="AG14" s="78"/>
      <c r="AH14" s="78"/>
      <c r="AI14" s="78"/>
    </row>
    <row r="15" spans="2:35" ht="26.25" x14ac:dyDescent="0.4">
      <c r="Q15" s="85"/>
      <c r="R15" s="85"/>
      <c r="S15" s="85"/>
      <c r="T15" s="85"/>
      <c r="U15" s="85"/>
      <c r="V15" s="85"/>
      <c r="W15" s="85"/>
      <c r="X15" s="85"/>
      <c r="Y15" s="85"/>
      <c r="Z15" s="85"/>
      <c r="AA15" s="85"/>
      <c r="AB15" s="85"/>
      <c r="AC15" s="78"/>
      <c r="AD15" s="78"/>
      <c r="AE15" s="78"/>
      <c r="AF15" s="78"/>
      <c r="AG15" s="78"/>
      <c r="AH15" s="78"/>
      <c r="AI15" s="78"/>
    </row>
    <row r="16" spans="2:35" ht="26.25" x14ac:dyDescent="0.4">
      <c r="Q16" s="85"/>
      <c r="R16" s="85"/>
      <c r="S16" s="85"/>
      <c r="T16" s="85"/>
      <c r="U16" s="85"/>
      <c r="V16" s="85"/>
      <c r="W16" s="85"/>
      <c r="X16" s="85"/>
      <c r="Y16" s="85"/>
      <c r="Z16" s="85"/>
      <c r="AA16" s="85"/>
      <c r="AB16" s="85"/>
      <c r="AC16" s="78"/>
      <c r="AD16" s="78"/>
      <c r="AE16" s="78"/>
      <c r="AF16" s="78"/>
      <c r="AG16" s="78"/>
      <c r="AH16" s="78"/>
      <c r="AI16" s="78"/>
    </row>
    <row r="17" spans="13:35" ht="26.25" x14ac:dyDescent="0.4">
      <c r="Q17" s="85"/>
      <c r="R17" s="85"/>
      <c r="S17" s="85"/>
      <c r="T17" s="85"/>
      <c r="U17" s="85"/>
      <c r="V17" s="85"/>
      <c r="W17" s="85"/>
      <c r="X17" s="85"/>
      <c r="Y17" s="85"/>
      <c r="Z17" s="85"/>
      <c r="AA17" s="85"/>
      <c r="AB17" s="85"/>
      <c r="AC17" s="78"/>
      <c r="AD17" s="78"/>
      <c r="AE17" s="78"/>
      <c r="AF17" s="78"/>
      <c r="AG17" s="78"/>
      <c r="AH17" s="78"/>
      <c r="AI17" s="78"/>
    </row>
    <row r="18" spans="13:35" ht="26.25" x14ac:dyDescent="0.4">
      <c r="Q18" s="85"/>
      <c r="R18" s="85"/>
      <c r="S18" s="85"/>
      <c r="T18" s="85"/>
      <c r="U18" s="85"/>
      <c r="V18" s="85"/>
      <c r="W18" s="85"/>
      <c r="X18" s="85"/>
      <c r="Y18" s="85"/>
      <c r="Z18" s="85"/>
      <c r="AA18" s="85"/>
      <c r="AB18" s="85"/>
      <c r="AC18" s="78"/>
      <c r="AD18" s="78"/>
      <c r="AE18" s="78"/>
      <c r="AF18" s="78"/>
      <c r="AG18" s="78"/>
      <c r="AH18" s="78"/>
      <c r="AI18" s="78"/>
    </row>
    <row r="19" spans="13:35" ht="26.25" x14ac:dyDescent="0.4">
      <c r="Q19" s="85"/>
      <c r="R19" s="85"/>
      <c r="S19" s="85"/>
      <c r="T19" s="85"/>
      <c r="U19" s="85"/>
      <c r="V19" s="85"/>
      <c r="W19" s="85"/>
      <c r="X19" s="85"/>
      <c r="Y19" s="85"/>
      <c r="Z19" s="85"/>
      <c r="AA19" s="85"/>
      <c r="AB19" s="85"/>
      <c r="AC19" s="78"/>
      <c r="AD19" s="78"/>
      <c r="AE19" s="78"/>
      <c r="AF19" s="78"/>
      <c r="AG19" s="78"/>
      <c r="AH19" s="78"/>
      <c r="AI19" s="78"/>
    </row>
    <row r="20" spans="13:35" ht="26.25" x14ac:dyDescent="0.4">
      <c r="Q20" s="85"/>
      <c r="R20" s="85"/>
      <c r="S20" s="85"/>
      <c r="T20" s="85"/>
      <c r="U20" s="85"/>
      <c r="V20" s="85"/>
      <c r="W20" s="85"/>
      <c r="X20" s="85"/>
      <c r="Y20" s="85"/>
      <c r="Z20" s="85"/>
      <c r="AA20" s="85"/>
      <c r="AB20" s="85"/>
      <c r="AC20" s="78"/>
      <c r="AD20" s="78"/>
      <c r="AE20" s="78"/>
      <c r="AF20" s="78"/>
      <c r="AG20" s="78"/>
      <c r="AH20" s="78"/>
      <c r="AI20" s="78"/>
    </row>
    <row r="21" spans="13:35" ht="26.25" x14ac:dyDescent="0.4">
      <c r="Q21" s="85"/>
      <c r="R21" s="85"/>
      <c r="S21" s="85"/>
      <c r="T21" s="85"/>
      <c r="U21" s="85"/>
      <c r="V21" s="85"/>
      <c r="W21" s="85"/>
      <c r="X21" s="85"/>
      <c r="Y21" s="85"/>
      <c r="Z21" s="85"/>
      <c r="AA21" s="85"/>
      <c r="AB21" s="85"/>
      <c r="AC21" s="78"/>
      <c r="AD21" s="78"/>
      <c r="AE21" s="78"/>
      <c r="AF21" s="78"/>
      <c r="AG21" s="78"/>
      <c r="AH21" s="78"/>
      <c r="AI21" s="78"/>
    </row>
    <row r="22" spans="13:35" ht="23.25" customHeight="1" x14ac:dyDescent="0.4">
      <c r="Q22" s="85"/>
      <c r="R22" s="85"/>
      <c r="S22" s="85"/>
      <c r="T22" s="85"/>
      <c r="U22" s="85"/>
      <c r="V22" s="85"/>
      <c r="W22" s="85"/>
      <c r="X22" s="85"/>
      <c r="Y22" s="85"/>
      <c r="Z22" s="85"/>
      <c r="AA22" s="85"/>
      <c r="AB22" s="85"/>
      <c r="AC22" s="78"/>
      <c r="AD22" s="78"/>
      <c r="AE22" s="78"/>
      <c r="AF22" s="78"/>
      <c r="AG22" s="78"/>
      <c r="AH22" s="78"/>
      <c r="AI22" s="78"/>
    </row>
    <row r="23" spans="13:35" ht="23.25" customHeight="1" x14ac:dyDescent="0.4">
      <c r="Q23" s="85"/>
      <c r="R23" s="85"/>
      <c r="S23" s="85"/>
      <c r="T23" s="85"/>
      <c r="U23" s="85"/>
      <c r="V23" s="85"/>
      <c r="W23" s="85"/>
      <c r="X23" s="85"/>
      <c r="Y23" s="85"/>
      <c r="Z23" s="85"/>
      <c r="AA23" s="85"/>
      <c r="AB23" s="85"/>
      <c r="AC23" s="78"/>
      <c r="AD23" s="78"/>
      <c r="AE23" s="78"/>
      <c r="AF23" s="78"/>
      <c r="AG23" s="78"/>
      <c r="AH23" s="78"/>
      <c r="AI23" s="78"/>
    </row>
    <row r="24" spans="13:35" ht="26.25" x14ac:dyDescent="0.4">
      <c r="M24" s="81"/>
      <c r="Q24" s="85"/>
      <c r="R24" s="85"/>
      <c r="S24" s="85"/>
      <c r="T24" s="85"/>
      <c r="U24" s="85"/>
      <c r="V24" s="85"/>
      <c r="W24" s="85"/>
      <c r="X24" s="85"/>
      <c r="Y24" s="85"/>
      <c r="Z24" s="85"/>
      <c r="AA24" s="85"/>
      <c r="AB24" s="85"/>
      <c r="AC24" s="78"/>
      <c r="AD24" s="78"/>
      <c r="AE24" s="78"/>
      <c r="AF24" s="78"/>
      <c r="AG24" s="78"/>
      <c r="AH24" s="78"/>
      <c r="AI24" s="78"/>
    </row>
    <row r="25" spans="13:35" ht="26.25" x14ac:dyDescent="0.4">
      <c r="Q25" s="85"/>
      <c r="R25" s="85"/>
      <c r="S25" s="85"/>
      <c r="T25" s="85"/>
      <c r="U25" s="85"/>
      <c r="V25" s="85"/>
      <c r="W25" s="85"/>
      <c r="X25" s="85"/>
      <c r="Y25" s="85"/>
      <c r="Z25" s="85"/>
      <c r="AA25" s="85"/>
      <c r="AB25" s="85"/>
      <c r="AC25" s="78"/>
      <c r="AD25" s="78"/>
      <c r="AE25" s="78"/>
      <c r="AF25" s="78"/>
      <c r="AG25" s="78"/>
      <c r="AH25" s="78"/>
      <c r="AI25" s="78"/>
    </row>
    <row r="26" spans="13:35" ht="26.25" x14ac:dyDescent="0.4">
      <c r="Q26" s="85"/>
      <c r="R26" s="85"/>
      <c r="S26" s="85"/>
      <c r="T26" s="85"/>
      <c r="U26" s="85"/>
      <c r="V26" s="85"/>
      <c r="W26" s="85"/>
      <c r="X26" s="85"/>
      <c r="Y26" s="85"/>
      <c r="Z26" s="85"/>
      <c r="AA26" s="283">
        <f>1-EXP(-3*0.167)</f>
        <v>0.3940755677828125</v>
      </c>
      <c r="AB26" s="283"/>
      <c r="AC26" s="78"/>
      <c r="AD26" s="78"/>
      <c r="AE26" s="78"/>
      <c r="AF26" s="78"/>
      <c r="AG26" s="78"/>
      <c r="AH26" s="78"/>
      <c r="AI26" s="78"/>
    </row>
    <row r="27" spans="13:35" ht="23.25" customHeight="1" x14ac:dyDescent="0.4">
      <c r="Q27" s="85"/>
      <c r="R27" s="85"/>
      <c r="S27" s="85"/>
      <c r="T27" s="85"/>
      <c r="U27" s="85"/>
      <c r="V27" s="85"/>
      <c r="W27" s="85"/>
      <c r="X27" s="85"/>
      <c r="Y27" s="85"/>
      <c r="Z27" s="85"/>
      <c r="AA27" s="283"/>
      <c r="AB27" s="283"/>
      <c r="AC27" s="78"/>
      <c r="AD27" s="78"/>
      <c r="AE27" s="78"/>
      <c r="AF27" s="78"/>
      <c r="AG27" s="78"/>
      <c r="AH27" s="78"/>
      <c r="AI27" s="78"/>
    </row>
    <row r="28" spans="13:35" ht="23.25" customHeight="1" x14ac:dyDescent="0.4">
      <c r="Q28" s="85"/>
      <c r="R28" s="85"/>
      <c r="S28" s="85"/>
      <c r="T28" s="85"/>
      <c r="U28" s="85"/>
      <c r="V28" s="85"/>
      <c r="W28" s="85"/>
      <c r="X28" s="85"/>
      <c r="Y28" s="85"/>
      <c r="Z28" s="85"/>
      <c r="AA28" s="85"/>
      <c r="AB28" s="85"/>
      <c r="AC28" s="78"/>
      <c r="AD28" s="78"/>
      <c r="AE28" s="78"/>
      <c r="AF28" s="78"/>
      <c r="AG28" s="78"/>
      <c r="AH28" s="78"/>
      <c r="AI28" s="78"/>
    </row>
    <row r="29" spans="13:35" ht="26.25" x14ac:dyDescent="0.4">
      <c r="Q29" s="85"/>
      <c r="R29" s="85"/>
      <c r="S29" s="85"/>
      <c r="T29" s="85"/>
      <c r="U29" s="85"/>
      <c r="V29" s="85"/>
      <c r="W29" s="85"/>
      <c r="X29" s="85"/>
      <c r="Y29" s="85"/>
      <c r="Z29" s="85"/>
      <c r="AA29" s="85"/>
      <c r="AB29" s="85"/>
      <c r="AC29" s="78"/>
      <c r="AD29" s="78"/>
      <c r="AE29" s="78"/>
      <c r="AF29" s="78"/>
      <c r="AG29" s="78"/>
      <c r="AH29" s="78"/>
      <c r="AI29" s="78"/>
    </row>
    <row r="30" spans="13:35" ht="26.25" x14ac:dyDescent="0.4">
      <c r="Q30" s="85"/>
      <c r="R30" s="85"/>
      <c r="S30" s="85"/>
      <c r="T30" s="85"/>
      <c r="U30" s="85"/>
      <c r="V30" s="85"/>
      <c r="W30" s="85"/>
      <c r="X30" s="85"/>
      <c r="Y30" s="85"/>
      <c r="Z30" s="85"/>
      <c r="AA30" s="85"/>
      <c r="AB30" s="283">
        <f>1-EXP(-60*0.0333)</f>
        <v>0.8643937753458103</v>
      </c>
      <c r="AC30" s="283"/>
      <c r="AD30" s="78"/>
      <c r="AE30" s="78">
        <f>2/60</f>
        <v>3.3333333333333333E-2</v>
      </c>
      <c r="AF30" s="78"/>
      <c r="AG30" s="78"/>
      <c r="AH30" s="78"/>
      <c r="AI30" s="78"/>
    </row>
    <row r="31" spans="13:35" ht="26.25" x14ac:dyDescent="0.4">
      <c r="Q31" s="85"/>
      <c r="R31" s="85"/>
      <c r="S31" s="85"/>
      <c r="T31" s="85"/>
      <c r="U31" s="85"/>
      <c r="V31" s="85"/>
      <c r="W31" s="85"/>
      <c r="X31" s="85"/>
      <c r="Y31" s="85"/>
      <c r="Z31" s="85"/>
      <c r="AA31" s="85"/>
      <c r="AB31" s="283"/>
      <c r="AC31" s="283"/>
      <c r="AD31" s="78"/>
      <c r="AE31" s="78"/>
      <c r="AF31" s="78"/>
      <c r="AG31" s="78"/>
      <c r="AH31" s="78"/>
      <c r="AI31" s="78"/>
    </row>
    <row r="32" spans="13:35" ht="26.25" x14ac:dyDescent="0.4">
      <c r="Q32" s="85"/>
      <c r="R32" s="85"/>
      <c r="S32" s="85"/>
      <c r="T32" s="85"/>
      <c r="U32" s="85"/>
      <c r="V32" s="85"/>
      <c r="W32" s="85"/>
      <c r="X32" s="85"/>
      <c r="Y32" s="85"/>
      <c r="Z32" s="85"/>
      <c r="AA32" s="85"/>
      <c r="AB32" s="85"/>
      <c r="AC32" s="78"/>
      <c r="AD32" s="78"/>
      <c r="AE32" s="78"/>
      <c r="AF32" s="78"/>
      <c r="AG32" s="78"/>
      <c r="AH32" s="78"/>
      <c r="AI32" s="78"/>
    </row>
    <row r="33" spans="16:35" ht="26.25" x14ac:dyDescent="0.4">
      <c r="Q33" s="85"/>
      <c r="R33" s="85"/>
      <c r="S33" s="85"/>
      <c r="T33" s="85"/>
      <c r="U33" s="85"/>
      <c r="V33" s="85"/>
      <c r="W33" s="85"/>
      <c r="X33" s="85"/>
      <c r="Y33" s="85"/>
      <c r="Z33" s="85"/>
      <c r="AA33" s="85"/>
      <c r="AB33" s="85"/>
      <c r="AC33" s="78"/>
      <c r="AD33" s="78"/>
      <c r="AE33" s="78"/>
      <c r="AF33" s="78"/>
      <c r="AG33" s="78"/>
      <c r="AH33" s="78"/>
      <c r="AI33" s="78"/>
    </row>
    <row r="34" spans="16:35" ht="26.25" x14ac:dyDescent="0.4">
      <c r="Q34" s="85"/>
      <c r="R34" s="85"/>
      <c r="S34" s="85"/>
      <c r="T34" s="85"/>
      <c r="U34" s="85"/>
      <c r="V34" s="85"/>
      <c r="W34" s="85"/>
      <c r="X34" s="85"/>
      <c r="Y34" s="85"/>
      <c r="Z34" s="85"/>
      <c r="AA34" s="85"/>
      <c r="AB34" s="85"/>
      <c r="AC34" s="78"/>
      <c r="AD34" s="78"/>
      <c r="AE34" s="78"/>
      <c r="AF34" s="78"/>
      <c r="AG34" s="78"/>
      <c r="AH34" s="78"/>
      <c r="AI34" s="78"/>
    </row>
    <row r="35" spans="16:35" x14ac:dyDescent="0.25">
      <c r="T35" s="78"/>
      <c r="U35" s="78"/>
      <c r="V35" s="78"/>
      <c r="W35" s="78"/>
      <c r="X35" s="78"/>
      <c r="Y35" s="78"/>
      <c r="Z35" s="78"/>
      <c r="AA35" s="78"/>
      <c r="AB35" s="78"/>
      <c r="AC35" s="78"/>
      <c r="AD35" s="78"/>
      <c r="AE35" s="78"/>
      <c r="AF35" s="78"/>
      <c r="AG35" s="78"/>
      <c r="AH35" s="78"/>
      <c r="AI35" s="78"/>
    </row>
    <row r="36" spans="16:35" x14ac:dyDescent="0.25">
      <c r="T36" s="78"/>
      <c r="U36" s="78"/>
      <c r="V36" s="78"/>
      <c r="W36" s="78"/>
      <c r="X36" s="78"/>
      <c r="Y36" s="78"/>
      <c r="Z36" s="78"/>
      <c r="AA36" s="78"/>
      <c r="AB36" s="78"/>
      <c r="AC36" s="78"/>
      <c r="AD36" s="78"/>
      <c r="AE36" s="78"/>
      <c r="AF36" s="78"/>
      <c r="AG36" s="78"/>
      <c r="AH36" s="78"/>
      <c r="AI36" s="78"/>
    </row>
    <row r="37" spans="16:35" x14ac:dyDescent="0.25">
      <c r="T37" s="78"/>
      <c r="U37" s="78"/>
      <c r="V37" s="78"/>
      <c r="W37" s="78"/>
      <c r="X37" s="78"/>
      <c r="Y37" s="78"/>
      <c r="Z37" s="78"/>
      <c r="AA37" s="78"/>
      <c r="AB37" s="78"/>
      <c r="AC37" s="78"/>
      <c r="AD37" s="78"/>
      <c r="AE37" s="78"/>
      <c r="AF37" s="78"/>
      <c r="AG37" s="78"/>
      <c r="AH37" s="78"/>
      <c r="AI37" s="78"/>
    </row>
    <row r="40" spans="16:35" ht="26.25" x14ac:dyDescent="0.4">
      <c r="P40" s="85"/>
      <c r="Q40" s="85"/>
      <c r="R40" s="85"/>
      <c r="S40" s="85"/>
      <c r="T40" s="85"/>
      <c r="U40" s="85"/>
      <c r="V40" s="85"/>
      <c r="W40" s="85"/>
      <c r="X40" s="85"/>
      <c r="Y40" s="85"/>
      <c r="Z40" s="85"/>
      <c r="AA40" s="85"/>
      <c r="AB40" s="85"/>
      <c r="AC40" s="85"/>
    </row>
    <row r="41" spans="16:35" ht="26.25" x14ac:dyDescent="0.4">
      <c r="P41" s="85"/>
      <c r="Q41" s="85"/>
      <c r="R41" s="85"/>
      <c r="S41" s="85"/>
      <c r="T41" s="85"/>
      <c r="U41" s="85"/>
      <c r="V41" s="85"/>
      <c r="W41" s="85"/>
      <c r="X41" s="85"/>
      <c r="Y41" s="85"/>
      <c r="Z41" s="85"/>
      <c r="AA41" s="85"/>
      <c r="AB41" s="85"/>
      <c r="AC41" s="85"/>
    </row>
    <row r="42" spans="16:35" ht="26.25" x14ac:dyDescent="0.4">
      <c r="P42" s="85"/>
      <c r="Q42" s="85"/>
      <c r="R42" s="85"/>
      <c r="S42" s="85"/>
      <c r="T42" s="85"/>
      <c r="U42" s="85"/>
      <c r="V42" s="85"/>
      <c r="W42" s="85"/>
      <c r="X42" s="85"/>
      <c r="Y42" s="85"/>
      <c r="Z42" s="85"/>
      <c r="AA42" s="85"/>
      <c r="AB42" s="85"/>
      <c r="AC42" s="85"/>
    </row>
    <row r="43" spans="16:35" ht="26.25" x14ac:dyDescent="0.4">
      <c r="P43" s="85"/>
      <c r="Q43" s="85"/>
      <c r="R43" s="85"/>
      <c r="S43" s="85"/>
      <c r="T43" s="85"/>
      <c r="U43" s="85"/>
      <c r="V43" s="85"/>
      <c r="W43" s="85"/>
      <c r="X43" s="85"/>
      <c r="Y43" s="85"/>
      <c r="Z43" s="85"/>
      <c r="AA43" s="85"/>
      <c r="AB43" s="85"/>
      <c r="AC43" s="85"/>
    </row>
    <row r="44" spans="16:35" ht="26.25" x14ac:dyDescent="0.4">
      <c r="P44" s="85"/>
      <c r="Q44" s="85"/>
      <c r="R44" s="85"/>
      <c r="S44" s="85"/>
      <c r="T44" s="85"/>
      <c r="U44" s="85"/>
      <c r="V44" s="85"/>
      <c r="W44" s="85"/>
      <c r="X44" s="85"/>
      <c r="Y44" s="85"/>
      <c r="Z44" s="85"/>
      <c r="AA44" s="85"/>
      <c r="AB44" s="85"/>
      <c r="AC44" s="85"/>
    </row>
    <row r="45" spans="16:35" ht="26.25" x14ac:dyDescent="0.4">
      <c r="P45" s="85"/>
      <c r="Q45" s="85"/>
      <c r="R45" s="85"/>
      <c r="S45" s="85"/>
      <c r="T45" s="85"/>
      <c r="U45" s="85"/>
      <c r="V45" s="85"/>
      <c r="W45" s="85"/>
      <c r="X45" s="85"/>
      <c r="Y45" s="85"/>
      <c r="Z45" s="85"/>
      <c r="AA45" s="85"/>
      <c r="AB45" s="85"/>
      <c r="AC45" s="85"/>
    </row>
    <row r="46" spans="16:35" ht="26.25" x14ac:dyDescent="0.4">
      <c r="P46" s="85"/>
      <c r="Q46" s="85"/>
      <c r="R46" s="85"/>
      <c r="S46" s="85"/>
      <c r="T46" s="85"/>
      <c r="U46" s="85"/>
      <c r="V46" s="85"/>
      <c r="W46" s="85"/>
      <c r="X46" s="85"/>
      <c r="Y46" s="85"/>
      <c r="Z46" s="85"/>
      <c r="AA46" s="85"/>
      <c r="AB46" s="85"/>
      <c r="AC46" s="85"/>
    </row>
    <row r="47" spans="16:35" ht="26.25" x14ac:dyDescent="0.4">
      <c r="P47" s="85"/>
      <c r="Q47" s="85"/>
      <c r="R47" s="85"/>
      <c r="S47" s="85"/>
      <c r="T47" s="85"/>
      <c r="U47" s="85"/>
      <c r="V47" s="85"/>
      <c r="W47" s="85"/>
      <c r="X47" s="85"/>
      <c r="Y47" s="85"/>
      <c r="Z47" s="85"/>
      <c r="AA47" s="85"/>
      <c r="AB47" s="85"/>
      <c r="AC47" s="85"/>
    </row>
    <row r="48" spans="16:35" ht="26.25" x14ac:dyDescent="0.4">
      <c r="P48" s="85"/>
      <c r="Q48" s="85"/>
      <c r="R48" s="85"/>
      <c r="S48" s="85"/>
      <c r="T48" s="85"/>
      <c r="U48" s="85"/>
      <c r="V48" s="85"/>
      <c r="W48" s="85"/>
      <c r="X48" s="85"/>
      <c r="Y48" s="85"/>
      <c r="Z48" s="85"/>
      <c r="AA48" s="85"/>
      <c r="AB48" s="85"/>
      <c r="AC48" s="85"/>
    </row>
    <row r="49" spans="16:29" ht="26.25" x14ac:dyDescent="0.4">
      <c r="P49" s="85"/>
      <c r="Q49" s="85"/>
      <c r="R49" s="85"/>
      <c r="S49" s="85"/>
      <c r="T49" s="85"/>
      <c r="U49" s="85"/>
      <c r="V49" s="85"/>
      <c r="W49" s="85"/>
      <c r="X49" s="85"/>
      <c r="Y49" s="85"/>
      <c r="Z49" s="85"/>
      <c r="AA49" s="85"/>
      <c r="AB49" s="85"/>
      <c r="AC49" s="85"/>
    </row>
    <row r="50" spans="16:29" ht="26.25" x14ac:dyDescent="0.4">
      <c r="P50" s="85"/>
      <c r="Q50" s="85"/>
      <c r="R50" s="85"/>
      <c r="S50" s="85"/>
      <c r="T50" s="85"/>
      <c r="U50" s="85"/>
      <c r="V50" s="85"/>
      <c r="W50" s="85"/>
      <c r="X50" s="85"/>
      <c r="Y50" s="85"/>
      <c r="Z50" s="85"/>
      <c r="AA50" s="85"/>
      <c r="AB50" s="85"/>
      <c r="AC50" s="85"/>
    </row>
    <row r="51" spans="16:29" ht="26.25" x14ac:dyDescent="0.4">
      <c r="P51" s="85"/>
      <c r="Q51" s="85"/>
      <c r="R51" s="85"/>
      <c r="S51" s="85"/>
      <c r="T51" s="85"/>
      <c r="U51" s="85"/>
      <c r="V51" s="85"/>
      <c r="W51" s="85"/>
      <c r="X51" s="85"/>
      <c r="Y51" s="85"/>
      <c r="Z51" s="85"/>
      <c r="AA51" s="85"/>
      <c r="AB51" s="85"/>
      <c r="AC51" s="85"/>
    </row>
    <row r="52" spans="16:29" ht="26.25" x14ac:dyDescent="0.4">
      <c r="P52" s="85"/>
      <c r="Q52" s="85"/>
      <c r="R52" s="85"/>
      <c r="S52" s="85"/>
      <c r="T52" s="85"/>
      <c r="U52" s="85"/>
      <c r="V52" s="85"/>
      <c r="W52" s="85"/>
      <c r="X52" s="85"/>
      <c r="Y52" s="85"/>
      <c r="Z52" s="85"/>
      <c r="AA52" s="85"/>
      <c r="AB52" s="85"/>
      <c r="AC52" s="85"/>
    </row>
    <row r="53" spans="16:29" ht="26.25" x14ac:dyDescent="0.4">
      <c r="P53" s="85"/>
      <c r="Q53" s="85"/>
      <c r="R53" s="85"/>
      <c r="S53" s="85"/>
      <c r="T53" s="85"/>
      <c r="U53" s="85"/>
      <c r="V53" s="85"/>
      <c r="W53" s="85"/>
      <c r="X53" s="85"/>
      <c r="Y53" s="85"/>
      <c r="Z53" s="85"/>
      <c r="AA53" s="85"/>
      <c r="AB53" s="85"/>
      <c r="AC53" s="85"/>
    </row>
    <row r="54" spans="16:29" ht="26.25" x14ac:dyDescent="0.4">
      <c r="P54" s="85"/>
      <c r="Q54" s="85"/>
      <c r="R54" s="85"/>
      <c r="S54" s="85"/>
      <c r="T54" s="85"/>
      <c r="U54" s="85"/>
      <c r="V54" s="85"/>
      <c r="W54" s="85"/>
      <c r="X54" s="85"/>
      <c r="Y54" s="85"/>
      <c r="Z54" s="85"/>
      <c r="AA54" s="85"/>
      <c r="AB54" s="85"/>
      <c r="AC54" s="85"/>
    </row>
    <row r="55" spans="16:29" ht="26.25" x14ac:dyDescent="0.4">
      <c r="P55" s="85"/>
      <c r="Q55" s="85"/>
      <c r="R55" s="85"/>
      <c r="S55" s="85"/>
      <c r="T55" s="85"/>
      <c r="U55" s="85"/>
      <c r="V55" s="85"/>
      <c r="W55" s="85"/>
      <c r="X55" s="85"/>
      <c r="Y55" s="85"/>
      <c r="Z55" s="85"/>
      <c r="AA55" s="85"/>
      <c r="AB55" s="85"/>
      <c r="AC55" s="85"/>
    </row>
    <row r="56" spans="16:29" ht="26.25" x14ac:dyDescent="0.4">
      <c r="P56" s="85"/>
      <c r="Q56" s="86"/>
      <c r="R56" s="86"/>
      <c r="S56" s="86"/>
      <c r="T56" s="85"/>
      <c r="U56" s="85"/>
      <c r="V56" s="85"/>
      <c r="W56" s="85"/>
      <c r="X56" s="85"/>
      <c r="Y56" s="85"/>
      <c r="Z56" s="85"/>
      <c r="AA56" s="85"/>
      <c r="AB56" s="85"/>
      <c r="AC56" s="85"/>
    </row>
    <row r="57" spans="16:29" ht="26.25" x14ac:dyDescent="0.4">
      <c r="P57" s="85"/>
      <c r="Q57" s="86"/>
      <c r="R57" s="87"/>
      <c r="S57" s="86"/>
      <c r="T57" s="85"/>
      <c r="U57" s="85"/>
      <c r="V57" s="85"/>
      <c r="W57" s="85"/>
      <c r="X57" s="85"/>
      <c r="Y57" s="85"/>
      <c r="Z57" s="85"/>
      <c r="AA57" s="85"/>
      <c r="AB57" s="85"/>
      <c r="AC57" s="85"/>
    </row>
    <row r="58" spans="16:29" ht="26.25" x14ac:dyDescent="0.4">
      <c r="P58" s="85"/>
      <c r="Q58" s="86"/>
      <c r="R58" s="87"/>
      <c r="S58" s="86"/>
      <c r="T58" s="85"/>
      <c r="U58" s="85"/>
      <c r="V58" s="85"/>
      <c r="W58" s="85"/>
      <c r="X58" s="85"/>
      <c r="Y58" s="85"/>
      <c r="Z58" s="85"/>
      <c r="AA58" s="85"/>
      <c r="AB58" s="85"/>
      <c r="AC58" s="85"/>
    </row>
    <row r="59" spans="16:29" ht="26.25" x14ac:dyDescent="0.4">
      <c r="P59" s="85"/>
      <c r="Q59" s="85"/>
      <c r="R59" s="85"/>
      <c r="S59" s="85"/>
      <c r="T59" s="85"/>
      <c r="U59" s="85"/>
      <c r="V59" s="85"/>
      <c r="W59" s="85"/>
      <c r="X59" s="85"/>
      <c r="Y59" s="85"/>
      <c r="Z59" s="85"/>
      <c r="AA59" s="85"/>
      <c r="AB59" s="85"/>
      <c r="AC59" s="85"/>
    </row>
    <row r="60" spans="16:29" ht="26.25" x14ac:dyDescent="0.4">
      <c r="P60" s="85"/>
      <c r="Q60" s="85"/>
      <c r="R60" s="85"/>
      <c r="S60" s="85"/>
      <c r="T60" s="85"/>
      <c r="U60" s="85"/>
      <c r="V60" s="85"/>
      <c r="W60" s="85"/>
      <c r="X60" s="85"/>
      <c r="Y60" s="85"/>
      <c r="Z60" s="85"/>
      <c r="AA60" s="85"/>
      <c r="AB60" s="85"/>
      <c r="AC60" s="85"/>
    </row>
    <row r="61" spans="16:29" ht="26.25" x14ac:dyDescent="0.4">
      <c r="P61" s="85"/>
      <c r="Q61" s="85"/>
      <c r="R61" s="85"/>
      <c r="S61" s="85"/>
      <c r="T61" s="85"/>
      <c r="U61" s="85"/>
      <c r="V61" s="85"/>
      <c r="W61" s="85"/>
      <c r="X61" s="85"/>
      <c r="Y61" s="85"/>
      <c r="Z61" s="85"/>
      <c r="AA61" s="85"/>
      <c r="AB61" s="85"/>
      <c r="AC61" s="85"/>
    </row>
    <row r="62" spans="16:29" ht="26.25" x14ac:dyDescent="0.4">
      <c r="P62" s="85"/>
      <c r="Q62" s="85"/>
      <c r="R62" s="85"/>
      <c r="S62" s="85"/>
      <c r="T62" s="85"/>
      <c r="U62" s="85"/>
      <c r="V62" s="85"/>
      <c r="W62" s="85"/>
      <c r="X62" s="85"/>
      <c r="Y62" s="85"/>
      <c r="Z62" s="85"/>
      <c r="AA62" s="85"/>
      <c r="AB62" s="85"/>
      <c r="AC62" s="85"/>
    </row>
    <row r="67" spans="16:23" x14ac:dyDescent="0.25">
      <c r="P67" s="81"/>
    </row>
    <row r="68" spans="16:23" x14ac:dyDescent="0.25">
      <c r="P68" s="81"/>
    </row>
    <row r="69" spans="16:23" x14ac:dyDescent="0.25">
      <c r="P69" s="81"/>
    </row>
    <row r="73" spans="16:23" x14ac:dyDescent="0.25">
      <c r="Q73" s="88"/>
      <c r="R73" s="88"/>
      <c r="S73" s="88"/>
      <c r="T73" s="88"/>
      <c r="U73" s="88"/>
      <c r="V73" s="88"/>
      <c r="W73" s="88"/>
    </row>
    <row r="74" spans="16:23" x14ac:dyDescent="0.25">
      <c r="Q74" s="88"/>
      <c r="R74" s="88"/>
      <c r="S74" s="88"/>
      <c r="T74" s="88"/>
      <c r="U74" s="88"/>
      <c r="V74" s="88"/>
      <c r="W74" s="88"/>
    </row>
    <row r="79" spans="16:23" x14ac:dyDescent="0.25">
      <c r="Q79" s="88"/>
      <c r="R79" s="88"/>
      <c r="S79" s="88"/>
      <c r="T79" s="88"/>
      <c r="U79" s="88"/>
      <c r="V79" s="88"/>
      <c r="W79" s="88"/>
    </row>
    <row r="80" spans="16:23" x14ac:dyDescent="0.25">
      <c r="Q80" s="88"/>
      <c r="R80" s="88"/>
      <c r="S80" s="88"/>
      <c r="T80" s="88"/>
      <c r="U80" s="88"/>
      <c r="V80" s="88"/>
      <c r="W80" s="88"/>
    </row>
  </sheetData>
  <mergeCells count="2">
    <mergeCell ref="AA26:AB27"/>
    <mergeCell ref="AB30:AC31"/>
  </mergeCells>
  <pageMargins left="0.7" right="0.7" top="0.75" bottom="0.75" header="0.3" footer="0.3"/>
  <pageSetup scale="3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9:U63"/>
  <sheetViews>
    <sheetView zoomScale="57" zoomScaleNormal="57" workbookViewId="0">
      <selection activeCell="V67" sqref="A1:V67"/>
    </sheetView>
  </sheetViews>
  <sheetFormatPr defaultColWidth="9.140625" defaultRowHeight="15" x14ac:dyDescent="0.25"/>
  <cols>
    <col min="1" max="1" width="25.28515625" style="54" customWidth="1"/>
    <col min="2" max="2" width="7" style="54" customWidth="1"/>
    <col min="3" max="3" width="9.42578125" style="54" customWidth="1"/>
    <col min="4" max="4" width="12.7109375" style="54" customWidth="1"/>
    <col min="5" max="5" width="10.28515625" style="54" customWidth="1"/>
    <col min="6" max="6" width="22.140625" style="54" customWidth="1"/>
    <col min="7" max="7" width="21.28515625" style="54" customWidth="1"/>
    <col min="8" max="8" width="22.7109375" style="54" customWidth="1"/>
    <col min="9" max="9" width="12.28515625" style="54" customWidth="1"/>
    <col min="10" max="10" width="14.85546875" style="54" customWidth="1"/>
    <col min="11" max="11" width="17.85546875" style="54" customWidth="1"/>
    <col min="12" max="12" width="16.28515625" style="54" customWidth="1"/>
    <col min="13" max="13" width="20.140625" style="54" customWidth="1"/>
    <col min="14" max="14" width="22.5703125" style="54" customWidth="1"/>
    <col min="15" max="15" width="24.28515625" style="54" customWidth="1"/>
    <col min="16" max="16" width="21.7109375" style="54" customWidth="1"/>
    <col min="17" max="17" width="19.85546875" style="54" customWidth="1"/>
    <col min="18" max="16384" width="9.140625" style="54"/>
  </cols>
  <sheetData>
    <row r="9" spans="6:17" x14ac:dyDescent="0.25">
      <c r="F9" s="55">
        <v>79</v>
      </c>
    </row>
    <row r="12" spans="6:17" x14ac:dyDescent="0.25">
      <c r="N12" s="203" t="s">
        <v>108</v>
      </c>
    </row>
    <row r="13" spans="6:17" x14ac:dyDescent="0.25">
      <c r="N13" s="204"/>
    </row>
    <row r="14" spans="6:17" ht="14.45" customHeight="1" x14ac:dyDescent="0.25">
      <c r="M14" s="206" t="s">
        <v>74</v>
      </c>
      <c r="N14" s="204"/>
      <c r="O14" s="208" t="s">
        <v>61</v>
      </c>
      <c r="P14" s="210" t="s">
        <v>9</v>
      </c>
      <c r="Q14" s="212" t="s">
        <v>76</v>
      </c>
    </row>
    <row r="15" spans="6:17" ht="57.75" customHeight="1" x14ac:dyDescent="0.25">
      <c r="M15" s="207"/>
      <c r="N15" s="205"/>
      <c r="O15" s="209"/>
      <c r="P15" s="211"/>
      <c r="Q15" s="213"/>
    </row>
    <row r="16" spans="6:17" ht="24.75" customHeight="1" x14ac:dyDescent="0.25">
      <c r="M16" s="58">
        <v>6</v>
      </c>
      <c r="N16" s="56">
        <f>M16/$M$23</f>
        <v>0.12</v>
      </c>
      <c r="O16" s="57">
        <f>N16</f>
        <v>0.12</v>
      </c>
      <c r="P16" s="58" t="s">
        <v>62</v>
      </c>
      <c r="Q16" s="76">
        <v>4</v>
      </c>
    </row>
    <row r="17" spans="1:17" ht="24.75" customHeight="1" x14ac:dyDescent="0.25">
      <c r="M17" s="58">
        <v>5</v>
      </c>
      <c r="N17" s="56">
        <f t="shared" ref="N17:N22" si="0">M17/$M$23</f>
        <v>0.1</v>
      </c>
      <c r="O17" s="57">
        <f>O16+N17</f>
        <v>0.22</v>
      </c>
      <c r="P17" s="60" t="s">
        <v>63</v>
      </c>
      <c r="Q17" s="76">
        <v>5</v>
      </c>
    </row>
    <row r="18" spans="1:17" ht="23.25" customHeight="1" x14ac:dyDescent="0.25">
      <c r="M18" s="58">
        <v>9</v>
      </c>
      <c r="N18" s="56">
        <f t="shared" si="0"/>
        <v>0.18</v>
      </c>
      <c r="O18" s="57">
        <v>0.4</v>
      </c>
      <c r="P18" s="58" t="s">
        <v>64</v>
      </c>
      <c r="Q18" s="76">
        <v>6</v>
      </c>
    </row>
    <row r="19" spans="1:17" ht="21" customHeight="1" x14ac:dyDescent="0.25">
      <c r="B19" s="61"/>
      <c r="M19" s="62">
        <v>12</v>
      </c>
      <c r="N19" s="56">
        <f t="shared" si="0"/>
        <v>0.24</v>
      </c>
      <c r="O19" s="62">
        <f>0.64</f>
        <v>0.64</v>
      </c>
      <c r="P19" s="60" t="s">
        <v>65</v>
      </c>
      <c r="Q19" s="76">
        <v>7</v>
      </c>
    </row>
    <row r="20" spans="1:17" ht="24.75" customHeight="1" x14ac:dyDescent="0.25">
      <c r="A20" s="63"/>
      <c r="B20" s="63"/>
      <c r="M20" s="62">
        <v>8</v>
      </c>
      <c r="N20" s="56">
        <f t="shared" si="0"/>
        <v>0.16</v>
      </c>
      <c r="O20" s="57">
        <v>0.8</v>
      </c>
      <c r="P20" s="58" t="s">
        <v>66</v>
      </c>
      <c r="Q20" s="76">
        <v>8</v>
      </c>
    </row>
    <row r="21" spans="1:17" ht="24.75" customHeight="1" x14ac:dyDescent="0.25">
      <c r="A21" s="64"/>
      <c r="B21" s="64"/>
      <c r="F21" s="193" t="s">
        <v>67</v>
      </c>
      <c r="G21" s="193" t="s">
        <v>68</v>
      </c>
      <c r="M21" s="62">
        <v>7</v>
      </c>
      <c r="N21" s="56">
        <f t="shared" si="0"/>
        <v>0.14000000000000001</v>
      </c>
      <c r="O21" s="62">
        <v>0.94</v>
      </c>
      <c r="P21" s="58" t="s">
        <v>69</v>
      </c>
      <c r="Q21" s="76">
        <v>9</v>
      </c>
    </row>
    <row r="22" spans="1:17" ht="22.15" customHeight="1" x14ac:dyDescent="0.25">
      <c r="F22" s="194"/>
      <c r="G22" s="194"/>
      <c r="M22" s="62">
        <v>3</v>
      </c>
      <c r="N22" s="56">
        <f t="shared" si="0"/>
        <v>0.06</v>
      </c>
      <c r="O22" s="62">
        <v>1</v>
      </c>
      <c r="P22" s="60" t="s">
        <v>70</v>
      </c>
      <c r="Q22" s="76">
        <v>10</v>
      </c>
    </row>
    <row r="23" spans="1:17" ht="20.45" customHeight="1" x14ac:dyDescent="0.25">
      <c r="B23" s="65"/>
      <c r="F23" s="194"/>
      <c r="G23" s="194"/>
      <c r="M23" s="196">
        <f>SUM(M16:M22)</f>
        <v>50</v>
      </c>
      <c r="N23" s="198">
        <f>SUM(N16:N22)</f>
        <v>1</v>
      </c>
    </row>
    <row r="24" spans="1:17" ht="26.25" customHeight="1" x14ac:dyDescent="0.25">
      <c r="B24" s="66"/>
      <c r="C24" s="67"/>
      <c r="F24" s="194"/>
      <c r="G24" s="194"/>
      <c r="M24" s="197"/>
      <c r="N24" s="199"/>
    </row>
    <row r="25" spans="1:17" ht="26.25" customHeight="1" x14ac:dyDescent="0.4">
      <c r="B25" s="66"/>
      <c r="C25" s="67"/>
      <c r="D25" s="65"/>
      <c r="F25" s="195"/>
      <c r="G25" s="195"/>
      <c r="I25" s="68"/>
      <c r="J25" s="69"/>
    </row>
    <row r="26" spans="1:17" ht="45" customHeight="1" x14ac:dyDescent="0.25">
      <c r="B26" s="66"/>
      <c r="C26" s="67"/>
      <c r="D26" s="65"/>
      <c r="F26" s="59">
        <v>4</v>
      </c>
      <c r="G26" s="58">
        <v>6</v>
      </c>
      <c r="I26" s="70">
        <f>H26*F26</f>
        <v>0</v>
      </c>
      <c r="M26" s="71" t="s">
        <v>71</v>
      </c>
      <c r="N26" s="72" t="s">
        <v>72</v>
      </c>
      <c r="O26" s="72" t="s">
        <v>73</v>
      </c>
    </row>
    <row r="27" spans="1:17" ht="26.25" customHeight="1" x14ac:dyDescent="0.25">
      <c r="B27" s="66"/>
      <c r="C27" s="67"/>
      <c r="D27" s="65"/>
      <c r="F27" s="59">
        <v>5</v>
      </c>
      <c r="G27" s="58">
        <v>5</v>
      </c>
      <c r="I27" s="70">
        <f t="shared" ref="I27:I32" si="1">H27*F27</f>
        <v>0</v>
      </c>
      <c r="M27" s="58">
        <v>1</v>
      </c>
      <c r="N27" s="73">
        <v>11</v>
      </c>
      <c r="O27" s="58">
        <v>4</v>
      </c>
    </row>
    <row r="28" spans="1:17" ht="28.5" customHeight="1" x14ac:dyDescent="0.25">
      <c r="B28" s="66"/>
      <c r="C28" s="67"/>
      <c r="D28" s="65"/>
      <c r="F28" s="59">
        <v>6</v>
      </c>
      <c r="G28" s="58">
        <v>9</v>
      </c>
      <c r="I28" s="70">
        <f t="shared" si="1"/>
        <v>0</v>
      </c>
      <c r="M28" s="62">
        <v>2</v>
      </c>
      <c r="N28" s="74">
        <v>25</v>
      </c>
      <c r="O28" s="58">
        <v>6</v>
      </c>
    </row>
    <row r="29" spans="1:17" ht="26.25" customHeight="1" x14ac:dyDescent="0.25">
      <c r="B29" s="66"/>
      <c r="C29" s="67"/>
      <c r="D29" s="65"/>
      <c r="F29" s="59">
        <v>7</v>
      </c>
      <c r="G29" s="62">
        <v>12</v>
      </c>
      <c r="I29" s="70">
        <f t="shared" si="1"/>
        <v>0</v>
      </c>
      <c r="M29" s="58">
        <v>3</v>
      </c>
      <c r="N29" s="73">
        <v>4</v>
      </c>
      <c r="O29" s="58">
        <v>4</v>
      </c>
    </row>
    <row r="30" spans="1:17" ht="26.25" customHeight="1" x14ac:dyDescent="0.25">
      <c r="B30" s="66"/>
      <c r="C30" s="67"/>
      <c r="D30" s="65"/>
      <c r="F30" s="59">
        <v>8</v>
      </c>
      <c r="G30" s="62">
        <v>8</v>
      </c>
      <c r="I30" s="70">
        <f t="shared" si="1"/>
        <v>0</v>
      </c>
      <c r="M30" s="58">
        <v>4</v>
      </c>
      <c r="N30" s="73">
        <v>33</v>
      </c>
      <c r="O30" s="58">
        <v>6</v>
      </c>
    </row>
    <row r="31" spans="1:17" ht="26.25" customHeight="1" x14ac:dyDescent="0.25">
      <c r="F31" s="59">
        <v>9</v>
      </c>
      <c r="G31" s="62">
        <v>7</v>
      </c>
      <c r="I31" s="70">
        <f t="shared" si="1"/>
        <v>0</v>
      </c>
      <c r="M31" s="58">
        <v>5</v>
      </c>
      <c r="N31" s="73">
        <v>24</v>
      </c>
      <c r="O31" s="58">
        <v>6</v>
      </c>
    </row>
    <row r="32" spans="1:17" ht="26.25" customHeight="1" x14ac:dyDescent="0.25">
      <c r="F32" s="59">
        <v>10</v>
      </c>
      <c r="G32" s="62">
        <v>3</v>
      </c>
      <c r="I32" s="70">
        <f t="shared" si="1"/>
        <v>0</v>
      </c>
      <c r="M32" s="58">
        <v>6</v>
      </c>
      <c r="N32" s="73">
        <v>60</v>
      </c>
      <c r="O32" s="58">
        <v>7</v>
      </c>
    </row>
    <row r="33" spans="7:15" ht="26.25" customHeight="1" x14ac:dyDescent="0.25">
      <c r="G33" s="157">
        <f>SUM(G26:G32)</f>
        <v>50</v>
      </c>
      <c r="I33" s="70">
        <f>SUM(I26:I32)</f>
        <v>0</v>
      </c>
      <c r="M33" s="62">
        <v>7</v>
      </c>
      <c r="N33" s="74">
        <v>20</v>
      </c>
      <c r="O33" s="58">
        <v>5</v>
      </c>
    </row>
    <row r="34" spans="7:15" ht="26.25" customHeight="1" x14ac:dyDescent="0.25">
      <c r="M34" s="58">
        <v>8</v>
      </c>
      <c r="N34" s="73">
        <v>35</v>
      </c>
      <c r="O34" s="58">
        <v>6</v>
      </c>
    </row>
    <row r="35" spans="7:15" ht="23.25" x14ac:dyDescent="0.25">
      <c r="M35" s="62">
        <v>9</v>
      </c>
      <c r="N35" s="74">
        <v>35</v>
      </c>
      <c r="O35" s="58">
        <v>6</v>
      </c>
    </row>
    <row r="36" spans="7:15" ht="23.25" x14ac:dyDescent="0.25">
      <c r="M36" s="154">
        <v>10</v>
      </c>
      <c r="N36" s="73">
        <v>52</v>
      </c>
      <c r="O36" s="58">
        <v>7</v>
      </c>
    </row>
    <row r="37" spans="7:15" ht="23.25" x14ac:dyDescent="0.25">
      <c r="M37" s="58">
        <v>11</v>
      </c>
      <c r="N37" s="73">
        <v>9</v>
      </c>
      <c r="O37" s="58">
        <v>4</v>
      </c>
    </row>
    <row r="38" spans="7:15" ht="23.25" x14ac:dyDescent="0.25">
      <c r="M38" s="154">
        <v>12</v>
      </c>
      <c r="N38" s="73">
        <v>49</v>
      </c>
      <c r="O38" s="58">
        <v>7</v>
      </c>
    </row>
    <row r="39" spans="7:15" ht="23.25" x14ac:dyDescent="0.25">
      <c r="M39" s="58">
        <v>13</v>
      </c>
      <c r="N39" s="73">
        <v>67</v>
      </c>
      <c r="O39" s="58">
        <v>8</v>
      </c>
    </row>
    <row r="40" spans="7:15" ht="23.25" x14ac:dyDescent="0.25">
      <c r="M40" s="62">
        <v>14</v>
      </c>
      <c r="N40" s="74">
        <v>98</v>
      </c>
      <c r="O40" s="75">
        <v>10</v>
      </c>
    </row>
    <row r="41" spans="7:15" ht="23.25" x14ac:dyDescent="0.25">
      <c r="M41" s="58">
        <v>15</v>
      </c>
      <c r="N41" s="73">
        <v>4</v>
      </c>
      <c r="O41" s="58">
        <v>4</v>
      </c>
    </row>
    <row r="42" spans="7:15" ht="23.25" x14ac:dyDescent="0.25">
      <c r="M42" s="62">
        <v>16</v>
      </c>
      <c r="N42" s="74">
        <v>97</v>
      </c>
      <c r="O42" s="75">
        <v>10</v>
      </c>
    </row>
    <row r="43" spans="7:15" ht="23.25" x14ac:dyDescent="0.25">
      <c r="M43" s="58">
        <v>17</v>
      </c>
      <c r="N43" s="73">
        <v>47</v>
      </c>
      <c r="O43" s="58">
        <v>7</v>
      </c>
    </row>
    <row r="44" spans="7:15" ht="23.25" x14ac:dyDescent="0.25">
      <c r="M44" s="58">
        <v>18</v>
      </c>
      <c r="N44" s="73">
        <v>75</v>
      </c>
      <c r="O44" s="58">
        <v>8</v>
      </c>
    </row>
    <row r="45" spans="7:15" ht="23.25" x14ac:dyDescent="0.25">
      <c r="M45" s="58">
        <v>19</v>
      </c>
      <c r="N45" s="73">
        <v>78</v>
      </c>
      <c r="O45" s="58">
        <v>8</v>
      </c>
    </row>
    <row r="46" spans="7:15" ht="23.25" x14ac:dyDescent="0.25">
      <c r="M46" s="58">
        <v>20</v>
      </c>
      <c r="N46" s="73">
        <v>45</v>
      </c>
      <c r="O46" s="58">
        <v>7</v>
      </c>
    </row>
    <row r="47" spans="7:15" x14ac:dyDescent="0.25">
      <c r="O47" s="200">
        <f>SUM(O27:O46)</f>
        <v>130</v>
      </c>
    </row>
    <row r="48" spans="7:15" x14ac:dyDescent="0.25">
      <c r="O48" s="201"/>
    </row>
    <row r="50" spans="20:21" x14ac:dyDescent="0.25">
      <c r="T50" s="202"/>
      <c r="U50" s="202"/>
    </row>
    <row r="51" spans="20:21" x14ac:dyDescent="0.25">
      <c r="T51" s="202"/>
      <c r="U51" s="202"/>
    </row>
    <row r="56" spans="20:21" ht="14.45" customHeight="1" x14ac:dyDescent="0.25"/>
    <row r="57" spans="20:21" ht="14.45" customHeight="1" x14ac:dyDescent="0.25"/>
    <row r="58" spans="20:21" ht="15" customHeight="1" x14ac:dyDescent="0.25"/>
    <row r="61" spans="20:21" ht="14.45" customHeight="1" x14ac:dyDescent="0.25"/>
    <row r="62" spans="20:21" ht="14.45" customHeight="1" x14ac:dyDescent="0.25"/>
    <row r="63" spans="20:21" ht="15" customHeight="1" x14ac:dyDescent="0.25"/>
  </sheetData>
  <mergeCells count="11">
    <mergeCell ref="T50:U51"/>
    <mergeCell ref="N12:N15"/>
    <mergeCell ref="M14:M15"/>
    <mergeCell ref="O14:O15"/>
    <mergeCell ref="P14:P15"/>
    <mergeCell ref="Q14:Q15"/>
    <mergeCell ref="F21:F25"/>
    <mergeCell ref="G21:G25"/>
    <mergeCell ref="M23:M24"/>
    <mergeCell ref="N23:N24"/>
    <mergeCell ref="O47:O48"/>
  </mergeCells>
  <pageMargins left="0.7" right="0.7" top="0.75" bottom="0.75" header="0.3" footer="0.3"/>
  <pageSetup scale="36"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2:AI80"/>
  <sheetViews>
    <sheetView zoomScale="70" zoomScaleNormal="70" workbookViewId="0"/>
  </sheetViews>
  <sheetFormatPr defaultColWidth="9.140625" defaultRowHeight="15" x14ac:dyDescent="0.25"/>
  <cols>
    <col min="1" max="9" width="9.140625" style="54"/>
    <col min="10" max="10" width="11.5703125" style="54" customWidth="1"/>
    <col min="11" max="11" width="12.42578125" style="54" customWidth="1"/>
    <col min="12" max="12" width="15.7109375" style="54" customWidth="1"/>
    <col min="13" max="15" width="9.140625" style="54"/>
    <col min="16" max="16" width="9.28515625" style="54" customWidth="1"/>
    <col min="17" max="17" width="8.140625" style="54" customWidth="1"/>
    <col min="18" max="20" width="9.140625" style="54"/>
    <col min="21" max="21" width="7.42578125" style="54" customWidth="1"/>
    <col min="22" max="22" width="8.140625" style="54" customWidth="1"/>
    <col min="23" max="16384" width="9.140625" style="54"/>
  </cols>
  <sheetData>
    <row r="12" spans="2:35" x14ac:dyDescent="0.25">
      <c r="B12" s="54" t="s">
        <v>77</v>
      </c>
    </row>
    <row r="13" spans="2:35" x14ac:dyDescent="0.25">
      <c r="Q13"/>
      <c r="R13"/>
      <c r="S13"/>
      <c r="T13"/>
      <c r="U13"/>
      <c r="V13"/>
      <c r="W13"/>
      <c r="X13"/>
      <c r="Y13"/>
      <c r="Z13"/>
      <c r="AA13"/>
      <c r="AB13"/>
    </row>
    <row r="14" spans="2:35" x14ac:dyDescent="0.25">
      <c r="Q14"/>
      <c r="R14"/>
      <c r="S14"/>
      <c r="T14"/>
      <c r="U14"/>
      <c r="V14"/>
      <c r="W14"/>
      <c r="X14"/>
      <c r="Y14"/>
      <c r="Z14"/>
      <c r="AA14"/>
      <c r="AB14"/>
      <c r="AC14" s="78"/>
      <c r="AD14" s="78"/>
      <c r="AE14" s="78"/>
      <c r="AF14" s="78"/>
      <c r="AG14" s="78"/>
      <c r="AH14" s="78"/>
      <c r="AI14" s="78"/>
    </row>
    <row r="15" spans="2:35" x14ac:dyDescent="0.25">
      <c r="Q15"/>
      <c r="R15"/>
      <c r="S15"/>
      <c r="T15"/>
      <c r="U15"/>
      <c r="V15"/>
      <c r="W15"/>
      <c r="X15"/>
      <c r="Y15"/>
      <c r="Z15"/>
      <c r="AA15"/>
      <c r="AB15"/>
      <c r="AC15" s="78"/>
      <c r="AD15" s="78"/>
      <c r="AE15" s="78"/>
      <c r="AF15" s="78"/>
      <c r="AG15" s="78"/>
      <c r="AH15" s="78"/>
      <c r="AI15" s="78"/>
    </row>
    <row r="16" spans="2:35" x14ac:dyDescent="0.25">
      <c r="Q16"/>
      <c r="R16"/>
      <c r="S16"/>
      <c r="T16"/>
      <c r="U16"/>
      <c r="V16"/>
      <c r="W16"/>
      <c r="X16"/>
      <c r="Y16"/>
      <c r="Z16"/>
      <c r="AA16"/>
      <c r="AB16"/>
      <c r="AC16" s="78"/>
      <c r="AD16" s="78"/>
      <c r="AE16" s="78"/>
      <c r="AF16" s="78"/>
      <c r="AG16" s="78"/>
      <c r="AH16" s="78"/>
      <c r="AI16" s="78"/>
    </row>
    <row r="17" spans="13:35" x14ac:dyDescent="0.25">
      <c r="Q17"/>
      <c r="R17"/>
      <c r="S17"/>
      <c r="T17"/>
      <c r="U17"/>
      <c r="V17"/>
      <c r="W17"/>
      <c r="X17"/>
      <c r="Y17"/>
      <c r="Z17"/>
      <c r="AA17"/>
      <c r="AB17"/>
      <c r="AC17" s="78"/>
      <c r="AD17" s="78"/>
      <c r="AE17" s="78"/>
      <c r="AF17" s="78"/>
      <c r="AG17" s="78"/>
      <c r="AH17" s="78"/>
      <c r="AI17" s="78"/>
    </row>
    <row r="18" spans="13:35" x14ac:dyDescent="0.25">
      <c r="Q18"/>
      <c r="R18"/>
      <c r="S18"/>
      <c r="T18"/>
      <c r="U18"/>
      <c r="V18"/>
      <c r="W18"/>
      <c r="X18"/>
      <c r="Y18"/>
      <c r="Z18"/>
      <c r="AA18"/>
      <c r="AB18"/>
      <c r="AC18" s="78"/>
      <c r="AD18" s="78"/>
      <c r="AE18" s="78"/>
      <c r="AF18" s="78"/>
      <c r="AG18" s="78"/>
      <c r="AH18" s="78"/>
      <c r="AI18" s="78"/>
    </row>
    <row r="19" spans="13:35" x14ac:dyDescent="0.25">
      <c r="Q19"/>
      <c r="R19"/>
      <c r="S19"/>
      <c r="T19"/>
      <c r="U19"/>
      <c r="V19"/>
      <c r="W19"/>
      <c r="X19"/>
      <c r="Y19"/>
      <c r="Z19"/>
      <c r="AA19"/>
      <c r="AB19"/>
      <c r="AC19" s="78"/>
      <c r="AD19" s="78"/>
      <c r="AE19" s="78"/>
      <c r="AF19" s="78"/>
      <c r="AG19" s="78"/>
      <c r="AH19" s="78"/>
      <c r="AI19" s="78"/>
    </row>
    <row r="20" spans="13:35" ht="23.25" x14ac:dyDescent="0.35">
      <c r="Q20" s="131"/>
      <c r="R20" s="80"/>
      <c r="S20" s="80"/>
      <c r="T20" s="80"/>
      <c r="U20" s="80"/>
      <c r="V20"/>
      <c r="W20"/>
      <c r="X20"/>
      <c r="Y20"/>
      <c r="Z20"/>
      <c r="AA20"/>
      <c r="AB20"/>
      <c r="AC20" s="78"/>
      <c r="AD20" s="78"/>
      <c r="AE20" s="78"/>
      <c r="AF20" s="78"/>
      <c r="AG20" s="78"/>
      <c r="AH20" s="78"/>
      <c r="AI20" s="78"/>
    </row>
    <row r="21" spans="13:35" ht="23.25" x14ac:dyDescent="0.35">
      <c r="Q21" s="131"/>
      <c r="R21" s="80"/>
      <c r="S21" s="80"/>
      <c r="T21" s="80"/>
      <c r="U21" s="80"/>
      <c r="V21"/>
      <c r="W21"/>
      <c r="X21"/>
      <c r="Y21"/>
      <c r="Z21"/>
      <c r="AA21"/>
      <c r="AB21"/>
      <c r="AC21" s="78"/>
      <c r="AD21" s="78"/>
      <c r="AE21" s="78"/>
      <c r="AF21" s="78"/>
      <c r="AG21" s="78"/>
      <c r="AH21" s="78"/>
      <c r="AI21" s="78"/>
    </row>
    <row r="22" spans="13:35" ht="23.25" customHeight="1" x14ac:dyDescent="0.35">
      <c r="Q22" s="131"/>
      <c r="R22" s="80"/>
      <c r="S22" s="80"/>
      <c r="T22" s="80"/>
      <c r="U22" s="80"/>
      <c r="V22" s="132"/>
      <c r="W22" s="132"/>
      <c r="X22"/>
      <c r="Y22"/>
      <c r="Z22"/>
      <c r="AA22"/>
      <c r="AB22"/>
      <c r="AC22" s="78"/>
      <c r="AD22" s="78"/>
      <c r="AE22" s="78"/>
      <c r="AF22" s="78"/>
      <c r="AG22" s="78"/>
      <c r="AH22" s="78"/>
      <c r="AI22" s="78"/>
    </row>
    <row r="23" spans="13:35" ht="23.25" customHeight="1" x14ac:dyDescent="0.35">
      <c r="Q23" s="131"/>
      <c r="R23" s="80"/>
      <c r="S23" s="80"/>
      <c r="T23" s="80"/>
      <c r="U23" s="80"/>
      <c r="V23" s="132"/>
      <c r="W23" s="132"/>
      <c r="X23"/>
      <c r="Y23"/>
      <c r="Z23"/>
      <c r="AA23"/>
      <c r="AB23"/>
      <c r="AC23" s="78"/>
      <c r="AD23" s="78"/>
      <c r="AE23" s="78"/>
      <c r="AF23" s="78"/>
      <c r="AG23" s="78"/>
      <c r="AH23" s="78"/>
      <c r="AI23" s="78"/>
    </row>
    <row r="24" spans="13:35" ht="23.25" x14ac:dyDescent="0.35">
      <c r="M24" s="81"/>
      <c r="Q24" s="131"/>
      <c r="R24" s="80"/>
      <c r="S24" s="80"/>
      <c r="T24" s="80"/>
      <c r="U24" s="80"/>
      <c r="V24"/>
      <c r="W24"/>
      <c r="X24"/>
      <c r="Y24"/>
      <c r="Z24"/>
      <c r="AA24"/>
      <c r="AB24"/>
      <c r="AC24" s="78"/>
      <c r="AD24" s="78"/>
      <c r="AE24" s="78"/>
      <c r="AF24" s="78"/>
      <c r="AG24" s="78"/>
      <c r="AH24" s="78"/>
      <c r="AI24" s="78"/>
    </row>
    <row r="25" spans="13:35" ht="23.25" x14ac:dyDescent="0.35">
      <c r="Q25" s="80"/>
      <c r="R25" s="80"/>
      <c r="S25" s="80"/>
      <c r="T25" s="80"/>
      <c r="U25" s="80"/>
      <c r="V25"/>
      <c r="W25"/>
      <c r="X25"/>
      <c r="Y25"/>
      <c r="Z25"/>
      <c r="AA25"/>
      <c r="AB25"/>
      <c r="AC25" s="78"/>
      <c r="AD25" s="78"/>
      <c r="AE25" s="78"/>
      <c r="AF25" s="78"/>
      <c r="AG25" s="78"/>
      <c r="AH25" s="78"/>
      <c r="AI25" s="78"/>
    </row>
    <row r="26" spans="13:35" ht="23.25" x14ac:dyDescent="0.35">
      <c r="Q26" s="133"/>
      <c r="R26" s="84"/>
      <c r="S26" s="80"/>
      <c r="T26" s="80"/>
      <c r="U26" s="80"/>
      <c r="V26"/>
      <c r="W26"/>
      <c r="X26"/>
      <c r="Y26"/>
      <c r="Z26"/>
      <c r="AA26"/>
      <c r="AB26"/>
      <c r="AC26" s="78"/>
      <c r="AD26" s="78"/>
      <c r="AE26" s="78"/>
      <c r="AF26" s="78"/>
      <c r="AG26" s="78"/>
      <c r="AH26" s="78"/>
      <c r="AI26" s="78"/>
    </row>
    <row r="27" spans="13:35" ht="23.25" customHeight="1" x14ac:dyDescent="0.35">
      <c r="Q27" s="80"/>
      <c r="R27" s="80"/>
      <c r="S27" s="80"/>
      <c r="T27" s="80"/>
      <c r="U27" s="80"/>
      <c r="V27" s="132"/>
      <c r="W27" s="132"/>
      <c r="X27"/>
      <c r="Y27"/>
      <c r="Z27"/>
      <c r="AA27"/>
      <c r="AB27"/>
      <c r="AC27" s="78"/>
      <c r="AD27" s="78"/>
      <c r="AE27" s="78"/>
      <c r="AF27" s="78"/>
      <c r="AG27" s="78"/>
      <c r="AH27" s="78"/>
      <c r="AI27" s="78"/>
    </row>
    <row r="28" spans="13:35" ht="23.25" customHeight="1" x14ac:dyDescent="0.35">
      <c r="Q28" s="80"/>
      <c r="R28" s="80"/>
      <c r="S28" s="80"/>
      <c r="T28" s="80"/>
      <c r="U28" s="80"/>
      <c r="V28" s="132"/>
      <c r="W28" s="132"/>
      <c r="X28"/>
      <c r="Y28"/>
      <c r="Z28"/>
      <c r="AA28"/>
      <c r="AB28"/>
      <c r="AC28" s="78"/>
      <c r="AD28" s="78"/>
      <c r="AE28" s="78"/>
      <c r="AF28" s="78"/>
      <c r="AG28" s="78"/>
      <c r="AH28" s="78"/>
      <c r="AI28" s="78"/>
    </row>
    <row r="29" spans="13:35" x14ac:dyDescent="0.25">
      <c r="Q29"/>
      <c r="R29"/>
      <c r="S29"/>
      <c r="T29"/>
      <c r="U29"/>
      <c r="V29"/>
      <c r="W29"/>
      <c r="X29"/>
      <c r="Y29"/>
      <c r="Z29"/>
      <c r="AA29"/>
      <c r="AB29"/>
      <c r="AC29" s="78"/>
      <c r="AD29" s="78"/>
      <c r="AE29" s="78"/>
      <c r="AF29" s="78"/>
      <c r="AG29" s="78"/>
      <c r="AH29" s="78"/>
      <c r="AI29" s="78"/>
    </row>
    <row r="30" spans="13:35" x14ac:dyDescent="0.25">
      <c r="Q30"/>
      <c r="R30"/>
      <c r="S30"/>
      <c r="T30"/>
      <c r="U30"/>
      <c r="V30"/>
      <c r="W30"/>
      <c r="X30"/>
      <c r="Y30"/>
      <c r="Z30"/>
      <c r="AA30"/>
      <c r="AB30"/>
      <c r="AC30" s="78"/>
      <c r="AD30" s="78"/>
      <c r="AE30" s="78"/>
      <c r="AF30" s="78"/>
      <c r="AG30" s="78"/>
      <c r="AH30" s="78"/>
      <c r="AI30" s="78"/>
    </row>
    <row r="31" spans="13:35" x14ac:dyDescent="0.25">
      <c r="Q31"/>
      <c r="R31"/>
      <c r="S31"/>
      <c r="T31"/>
      <c r="U31"/>
      <c r="V31"/>
      <c r="W31"/>
      <c r="X31"/>
      <c r="Y31"/>
      <c r="Z31"/>
      <c r="AA31"/>
      <c r="AB31"/>
      <c r="AC31" s="78"/>
      <c r="AD31" s="78"/>
      <c r="AE31" s="78"/>
      <c r="AF31" s="78"/>
      <c r="AG31" s="78"/>
      <c r="AH31" s="78"/>
      <c r="AI31" s="78"/>
    </row>
    <row r="32" spans="13:35" x14ac:dyDescent="0.25">
      <c r="Q32"/>
      <c r="R32"/>
      <c r="S32"/>
      <c r="T32"/>
      <c r="U32"/>
      <c r="V32"/>
      <c r="W32"/>
      <c r="X32"/>
      <c r="Y32"/>
      <c r="Z32"/>
      <c r="AA32"/>
      <c r="AB32"/>
      <c r="AC32" s="78"/>
      <c r="AD32" s="78"/>
      <c r="AE32" s="78"/>
      <c r="AF32" s="78"/>
      <c r="AG32" s="78"/>
      <c r="AH32" s="78"/>
      <c r="AI32" s="78"/>
    </row>
    <row r="33" spans="16:35" x14ac:dyDescent="0.25">
      <c r="Q33"/>
      <c r="R33"/>
      <c r="S33"/>
      <c r="T33"/>
      <c r="U33"/>
      <c r="V33"/>
      <c r="W33"/>
      <c r="X33"/>
      <c r="Y33"/>
      <c r="Z33"/>
      <c r="AA33"/>
      <c r="AB33"/>
      <c r="AC33" s="78"/>
      <c r="AD33" s="78"/>
      <c r="AE33" s="78"/>
      <c r="AF33" s="78"/>
      <c r="AG33" s="78"/>
      <c r="AH33" s="78"/>
      <c r="AI33" s="78"/>
    </row>
    <row r="34" spans="16:35" x14ac:dyDescent="0.25">
      <c r="Q34"/>
      <c r="R34"/>
      <c r="S34"/>
      <c r="T34"/>
      <c r="U34"/>
      <c r="V34"/>
      <c r="W34"/>
      <c r="X34"/>
      <c r="Y34"/>
      <c r="Z34"/>
      <c r="AA34"/>
      <c r="AB34"/>
      <c r="AC34" s="78"/>
      <c r="AD34" s="78"/>
      <c r="AE34" s="78"/>
      <c r="AF34" s="78"/>
      <c r="AG34" s="78"/>
      <c r="AH34" s="78"/>
      <c r="AI34" s="78"/>
    </row>
    <row r="35" spans="16:35" x14ac:dyDescent="0.25">
      <c r="T35" s="78"/>
      <c r="U35" s="78"/>
      <c r="V35" s="78"/>
      <c r="W35" s="78"/>
      <c r="X35" s="78"/>
      <c r="Y35" s="78"/>
      <c r="Z35" s="78"/>
      <c r="AA35" s="78"/>
      <c r="AB35" s="78"/>
      <c r="AC35" s="78"/>
      <c r="AD35" s="78"/>
      <c r="AE35" s="78"/>
      <c r="AF35" s="78"/>
      <c r="AG35" s="78"/>
      <c r="AH35" s="78"/>
      <c r="AI35" s="78"/>
    </row>
    <row r="36" spans="16:35" x14ac:dyDescent="0.25">
      <c r="T36" s="78"/>
      <c r="U36" s="78"/>
      <c r="V36" s="78"/>
      <c r="W36" s="78"/>
      <c r="X36" s="78"/>
      <c r="Y36" s="78"/>
      <c r="Z36" s="78"/>
      <c r="AA36" s="78"/>
      <c r="AB36" s="78"/>
      <c r="AC36" s="78"/>
      <c r="AD36" s="78"/>
      <c r="AE36" s="78"/>
      <c r="AF36" s="78"/>
      <c r="AG36" s="78"/>
      <c r="AH36" s="78"/>
      <c r="AI36" s="78"/>
    </row>
    <row r="37" spans="16:35" x14ac:dyDescent="0.25">
      <c r="T37" s="78"/>
      <c r="U37" s="78"/>
      <c r="V37" s="78"/>
      <c r="W37" s="78"/>
      <c r="X37" s="78"/>
      <c r="Y37" s="78"/>
      <c r="Z37" s="78"/>
      <c r="AA37" s="78"/>
      <c r="AB37" s="78"/>
      <c r="AC37" s="78"/>
      <c r="AD37" s="78"/>
      <c r="AE37" s="78"/>
      <c r="AF37" s="78"/>
      <c r="AG37" s="78"/>
      <c r="AH37" s="78"/>
      <c r="AI37" s="78"/>
    </row>
    <row r="40" spans="16:35" ht="26.25" x14ac:dyDescent="0.4">
      <c r="P40" s="85"/>
      <c r="Q40" s="85"/>
      <c r="R40" s="85"/>
      <c r="S40" s="85"/>
      <c r="T40" s="85"/>
      <c r="U40" s="85"/>
      <c r="V40" s="85"/>
      <c r="W40" s="85"/>
      <c r="X40" s="85"/>
      <c r="Y40" s="85"/>
      <c r="Z40" s="85"/>
      <c r="AA40" s="85"/>
      <c r="AB40" s="85"/>
      <c r="AC40" s="85"/>
    </row>
    <row r="41" spans="16:35" ht="26.25" x14ac:dyDescent="0.4">
      <c r="P41" s="85"/>
      <c r="Q41" s="85"/>
      <c r="R41" s="85"/>
      <c r="S41" s="85"/>
      <c r="T41" s="85"/>
      <c r="U41" s="85"/>
      <c r="V41" s="85"/>
      <c r="W41" s="85"/>
      <c r="X41" s="85"/>
      <c r="Y41" s="85"/>
      <c r="Z41" s="85"/>
      <c r="AA41" s="85"/>
      <c r="AB41" s="85"/>
      <c r="AC41" s="85"/>
    </row>
    <row r="42" spans="16:35" ht="26.25" x14ac:dyDescent="0.4">
      <c r="P42" s="85"/>
      <c r="Q42" s="85"/>
      <c r="R42" s="85"/>
      <c r="S42" s="85"/>
      <c r="T42" s="85"/>
      <c r="U42" s="85"/>
      <c r="V42" s="85"/>
      <c r="W42" s="85"/>
      <c r="X42" s="85"/>
      <c r="Y42" s="85"/>
      <c r="Z42" s="85"/>
      <c r="AA42" s="85"/>
      <c r="AB42" s="85"/>
      <c r="AC42" s="85"/>
    </row>
    <row r="43" spans="16:35" ht="26.25" x14ac:dyDescent="0.4">
      <c r="P43" s="85"/>
      <c r="Q43" s="85"/>
      <c r="R43" s="85"/>
      <c r="S43" s="85"/>
      <c r="T43" s="85"/>
      <c r="U43" s="85"/>
      <c r="V43" s="85"/>
      <c r="W43" s="85"/>
      <c r="X43" s="85"/>
      <c r="Y43" s="85"/>
      <c r="Z43" s="85"/>
      <c r="AA43" s="85"/>
      <c r="AB43" s="85"/>
      <c r="AC43" s="85"/>
    </row>
    <row r="44" spans="16:35" ht="26.25" x14ac:dyDescent="0.4">
      <c r="P44" s="85"/>
      <c r="Q44" s="85"/>
      <c r="R44" s="85"/>
      <c r="S44" s="85"/>
      <c r="T44" s="85"/>
      <c r="U44" s="85"/>
      <c r="V44" s="85"/>
      <c r="W44" s="85"/>
      <c r="X44" s="85"/>
      <c r="Y44" s="85"/>
      <c r="Z44" s="85"/>
      <c r="AA44" s="85"/>
      <c r="AB44" s="85"/>
      <c r="AC44" s="85"/>
    </row>
    <row r="45" spans="16:35" ht="26.25" x14ac:dyDescent="0.4">
      <c r="P45" s="85"/>
      <c r="Q45" s="85"/>
      <c r="R45" s="85"/>
      <c r="S45" s="85"/>
      <c r="T45" s="85"/>
      <c r="U45" s="85"/>
      <c r="V45" s="85"/>
      <c r="W45" s="85"/>
      <c r="X45" s="85"/>
      <c r="Y45" s="85"/>
      <c r="Z45" s="85"/>
      <c r="AA45" s="85"/>
      <c r="AB45" s="85"/>
      <c r="AC45" s="85"/>
    </row>
    <row r="46" spans="16:35" ht="26.25" x14ac:dyDescent="0.4">
      <c r="P46" s="85"/>
      <c r="Q46" s="85"/>
      <c r="R46" s="85"/>
      <c r="S46" s="85"/>
      <c r="T46" s="85"/>
      <c r="U46" s="85"/>
      <c r="V46" s="85"/>
      <c r="W46" s="85"/>
      <c r="X46" s="85"/>
      <c r="Y46" s="85"/>
      <c r="Z46" s="85"/>
      <c r="AA46" s="85"/>
      <c r="AB46" s="85"/>
      <c r="AC46" s="85"/>
    </row>
    <row r="47" spans="16:35" ht="26.25" x14ac:dyDescent="0.4">
      <c r="P47" s="85"/>
      <c r="Q47" s="85"/>
      <c r="R47" s="85"/>
      <c r="S47" s="85"/>
      <c r="T47" s="85"/>
      <c r="U47" s="85"/>
      <c r="V47" s="85"/>
      <c r="W47" s="85"/>
      <c r="X47" s="85"/>
      <c r="Y47" s="85"/>
      <c r="Z47" s="85"/>
      <c r="AA47" s="85"/>
      <c r="AB47" s="85"/>
      <c r="AC47" s="85"/>
    </row>
    <row r="48" spans="16:35" ht="26.25" x14ac:dyDescent="0.4">
      <c r="P48" s="85"/>
      <c r="Q48" s="85"/>
      <c r="R48" s="85"/>
      <c r="S48" s="85"/>
      <c r="T48" s="85"/>
      <c r="U48" s="85"/>
      <c r="V48" s="85"/>
      <c r="W48" s="85"/>
      <c r="X48" s="85"/>
      <c r="Y48" s="85"/>
      <c r="Z48" s="85"/>
      <c r="AA48" s="85"/>
      <c r="AB48" s="85"/>
      <c r="AC48" s="85"/>
    </row>
    <row r="49" spans="16:29" ht="26.25" x14ac:dyDescent="0.4">
      <c r="P49" s="85"/>
      <c r="Q49" s="85"/>
      <c r="R49" s="85"/>
      <c r="S49" s="85"/>
      <c r="T49" s="85"/>
      <c r="U49" s="85"/>
      <c r="V49" s="85"/>
      <c r="W49" s="85"/>
      <c r="X49" s="85"/>
      <c r="Y49" s="85"/>
      <c r="Z49" s="85"/>
      <c r="AA49" s="85"/>
      <c r="AB49" s="85"/>
      <c r="AC49" s="85"/>
    </row>
    <row r="50" spans="16:29" ht="26.25" x14ac:dyDescent="0.4">
      <c r="P50" s="85"/>
      <c r="Q50" s="85"/>
      <c r="R50" s="85"/>
      <c r="S50" s="85"/>
      <c r="T50" s="85"/>
      <c r="U50" s="85"/>
      <c r="V50" s="85"/>
      <c r="W50" s="85"/>
      <c r="X50" s="85"/>
      <c r="Y50" s="85"/>
      <c r="Z50" s="85"/>
      <c r="AA50" s="85"/>
      <c r="AB50" s="85"/>
      <c r="AC50" s="85"/>
    </row>
    <row r="51" spans="16:29" ht="26.25" x14ac:dyDescent="0.4">
      <c r="P51" s="85"/>
      <c r="Q51" s="85"/>
      <c r="R51" s="85"/>
      <c r="S51" s="85"/>
      <c r="T51" s="85"/>
      <c r="U51" s="85"/>
      <c r="V51" s="85"/>
      <c r="W51" s="85"/>
      <c r="X51" s="85"/>
      <c r="Y51" s="85"/>
      <c r="Z51" s="85"/>
      <c r="AA51" s="85"/>
      <c r="AB51" s="85"/>
      <c r="AC51" s="85"/>
    </row>
    <row r="52" spans="16:29" ht="26.25" x14ac:dyDescent="0.4">
      <c r="P52" s="85"/>
      <c r="Q52" s="85"/>
      <c r="R52" s="85"/>
      <c r="S52" s="85"/>
      <c r="T52" s="85"/>
      <c r="U52" s="85"/>
      <c r="V52" s="85"/>
      <c r="W52" s="85"/>
      <c r="X52" s="85"/>
      <c r="Y52" s="85"/>
      <c r="Z52" s="85"/>
      <c r="AA52" s="85"/>
      <c r="AB52" s="85"/>
      <c r="AC52" s="85"/>
    </row>
    <row r="53" spans="16:29" ht="26.25" x14ac:dyDescent="0.4">
      <c r="P53" s="85"/>
      <c r="Q53" s="85"/>
      <c r="R53" s="85"/>
      <c r="S53" s="85"/>
      <c r="T53" s="85"/>
      <c r="U53" s="85"/>
      <c r="V53" s="85"/>
      <c r="W53" s="85"/>
      <c r="X53" s="85"/>
      <c r="Y53" s="85"/>
      <c r="Z53" s="85"/>
      <c r="AA53" s="85"/>
      <c r="AB53" s="85"/>
      <c r="AC53" s="85"/>
    </row>
    <row r="54" spans="16:29" ht="26.25" x14ac:dyDescent="0.4">
      <c r="P54" s="85"/>
      <c r="Q54" s="85"/>
      <c r="R54" s="85"/>
      <c r="S54" s="85"/>
      <c r="T54" s="85"/>
      <c r="U54" s="85"/>
      <c r="V54" s="85"/>
      <c r="W54" s="85"/>
      <c r="X54" s="85"/>
      <c r="Y54" s="85"/>
      <c r="Z54" s="85"/>
      <c r="AA54" s="85"/>
      <c r="AB54" s="85"/>
      <c r="AC54" s="85"/>
    </row>
    <row r="55" spans="16:29" ht="26.25" x14ac:dyDescent="0.4">
      <c r="P55" s="85"/>
      <c r="Q55" s="85"/>
      <c r="R55" s="85"/>
      <c r="S55" s="85"/>
      <c r="T55" s="85"/>
      <c r="U55" s="85"/>
      <c r="V55" s="85"/>
      <c r="W55" s="85"/>
      <c r="X55" s="85"/>
      <c r="Y55" s="85"/>
      <c r="Z55" s="85"/>
      <c r="AA55" s="85"/>
      <c r="AB55" s="85"/>
      <c r="AC55" s="85"/>
    </row>
    <row r="56" spans="16:29" ht="26.25" x14ac:dyDescent="0.4">
      <c r="P56" s="85"/>
      <c r="Q56" s="86"/>
      <c r="R56" s="86"/>
      <c r="S56" s="86"/>
      <c r="T56" s="85"/>
      <c r="U56" s="85"/>
      <c r="V56" s="85"/>
      <c r="W56" s="85"/>
      <c r="X56" s="85"/>
      <c r="Y56" s="85"/>
      <c r="Z56" s="85"/>
      <c r="AA56" s="85"/>
      <c r="AB56" s="85"/>
      <c r="AC56" s="85"/>
    </row>
    <row r="57" spans="16:29" ht="26.25" x14ac:dyDescent="0.4">
      <c r="P57" s="85"/>
      <c r="Q57" s="86"/>
      <c r="R57" s="87"/>
      <c r="S57" s="86"/>
      <c r="T57" s="85"/>
      <c r="U57" s="85"/>
      <c r="V57" s="85"/>
      <c r="W57" s="85"/>
      <c r="X57" s="85"/>
      <c r="Y57" s="85"/>
      <c r="Z57" s="85"/>
      <c r="AA57" s="85"/>
      <c r="AB57" s="85"/>
      <c r="AC57" s="85"/>
    </row>
    <row r="58" spans="16:29" ht="26.25" x14ac:dyDescent="0.4">
      <c r="P58" s="85"/>
      <c r="Q58" s="86"/>
      <c r="R58" s="87"/>
      <c r="S58" s="86"/>
      <c r="T58" s="85"/>
      <c r="U58" s="85"/>
      <c r="V58" s="85"/>
      <c r="W58" s="85"/>
      <c r="X58" s="85"/>
      <c r="Y58" s="85"/>
      <c r="Z58" s="85"/>
      <c r="AA58" s="85"/>
      <c r="AB58" s="85"/>
      <c r="AC58" s="85"/>
    </row>
    <row r="59" spans="16:29" ht="26.25" x14ac:dyDescent="0.4">
      <c r="P59" s="85"/>
      <c r="Q59" s="85"/>
      <c r="R59" s="85"/>
      <c r="S59" s="85"/>
      <c r="T59" s="85"/>
      <c r="U59" s="85"/>
      <c r="V59" s="85"/>
      <c r="W59" s="85"/>
      <c r="X59" s="85"/>
      <c r="Y59" s="85"/>
      <c r="Z59" s="85"/>
      <c r="AA59" s="85"/>
      <c r="AB59" s="85"/>
      <c r="AC59" s="85"/>
    </row>
    <row r="60" spans="16:29" ht="26.25" x14ac:dyDescent="0.4">
      <c r="P60" s="85"/>
      <c r="Q60" s="85"/>
      <c r="R60" s="85"/>
      <c r="S60" s="85"/>
      <c r="T60" s="85"/>
      <c r="U60" s="85"/>
      <c r="V60" s="85"/>
      <c r="W60" s="85"/>
      <c r="X60" s="85"/>
      <c r="Y60" s="85"/>
      <c r="Z60" s="85"/>
      <c r="AA60" s="85"/>
      <c r="AB60" s="85"/>
      <c r="AC60" s="85"/>
    </row>
    <row r="61" spans="16:29" ht="26.25" x14ac:dyDescent="0.4">
      <c r="P61" s="85"/>
      <c r="Q61" s="85"/>
      <c r="R61" s="85"/>
      <c r="S61" s="85"/>
      <c r="T61" s="85"/>
      <c r="U61" s="85"/>
      <c r="V61" s="85"/>
      <c r="W61" s="85"/>
      <c r="X61" s="85"/>
      <c r="Y61" s="85"/>
      <c r="Z61" s="85"/>
      <c r="AA61" s="85"/>
      <c r="AB61" s="85"/>
      <c r="AC61" s="85"/>
    </row>
    <row r="62" spans="16:29" ht="26.25" x14ac:dyDescent="0.4">
      <c r="P62" s="85"/>
      <c r="Q62" s="85"/>
      <c r="R62" s="85"/>
      <c r="S62" s="85"/>
      <c r="T62" s="85"/>
      <c r="U62" s="85"/>
      <c r="V62" s="85"/>
      <c r="W62" s="85"/>
      <c r="X62" s="85"/>
      <c r="Y62" s="85"/>
      <c r="Z62" s="85"/>
      <c r="AA62" s="85"/>
      <c r="AB62" s="85"/>
      <c r="AC62" s="85"/>
    </row>
    <row r="67" spans="16:23" x14ac:dyDescent="0.25">
      <c r="P67" s="81"/>
    </row>
    <row r="68" spans="16:23" x14ac:dyDescent="0.25">
      <c r="P68" s="81"/>
    </row>
    <row r="69" spans="16:23" x14ac:dyDescent="0.25">
      <c r="P69" s="81"/>
    </row>
    <row r="73" spans="16:23" x14ac:dyDescent="0.25">
      <c r="Q73" s="88"/>
      <c r="R73" s="88"/>
      <c r="S73" s="88"/>
      <c r="T73" s="88"/>
      <c r="U73" s="88"/>
      <c r="V73" s="88"/>
      <c r="W73" s="88"/>
    </row>
    <row r="74" spans="16:23" x14ac:dyDescent="0.25">
      <c r="Q74" s="88"/>
      <c r="R74" s="88"/>
      <c r="S74" s="88"/>
      <c r="T74" s="88"/>
      <c r="U74" s="88"/>
      <c r="V74" s="88"/>
      <c r="W74" s="88"/>
    </row>
    <row r="79" spans="16:23" x14ac:dyDescent="0.25">
      <c r="Q79" s="88"/>
      <c r="R79" s="88"/>
      <c r="S79" s="88"/>
      <c r="T79" s="88"/>
      <c r="U79" s="88"/>
      <c r="V79" s="88"/>
      <c r="W79" s="88"/>
    </row>
    <row r="80" spans="16:23" x14ac:dyDescent="0.25">
      <c r="Q80" s="88"/>
      <c r="R80" s="88"/>
      <c r="S80" s="88"/>
      <c r="T80" s="88"/>
      <c r="U80" s="88"/>
      <c r="V80" s="88"/>
      <c r="W80" s="88"/>
    </row>
  </sheetData>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2:AI80"/>
  <sheetViews>
    <sheetView zoomScale="70" zoomScaleNormal="70" workbookViewId="0"/>
  </sheetViews>
  <sheetFormatPr defaultColWidth="9.140625" defaultRowHeight="15" x14ac:dyDescent="0.25"/>
  <cols>
    <col min="1" max="9" width="9.140625" style="54"/>
    <col min="10" max="10" width="11.5703125" style="54" customWidth="1"/>
    <col min="11" max="11" width="12.42578125" style="54" customWidth="1"/>
    <col min="12" max="12" width="15.7109375" style="54" customWidth="1"/>
    <col min="13" max="15" width="9.140625" style="54"/>
    <col min="16" max="16" width="9.28515625" style="54" customWidth="1"/>
    <col min="17" max="17" width="8.140625" style="54" customWidth="1"/>
    <col min="18" max="20" width="9.140625" style="54"/>
    <col min="21" max="21" width="7.42578125" style="54" customWidth="1"/>
    <col min="22" max="22" width="8.140625" style="54" customWidth="1"/>
    <col min="23" max="16384" width="9.140625" style="54"/>
  </cols>
  <sheetData>
    <row r="12" spans="2:35" x14ac:dyDescent="0.25">
      <c r="B12" s="54" t="s">
        <v>77</v>
      </c>
    </row>
    <row r="13" spans="2:35" x14ac:dyDescent="0.25">
      <c r="Q13"/>
      <c r="R13"/>
      <c r="S13"/>
      <c r="T13"/>
      <c r="U13"/>
      <c r="V13"/>
      <c r="W13"/>
      <c r="X13"/>
      <c r="Y13"/>
      <c r="Z13"/>
      <c r="AA13"/>
      <c r="AB13"/>
    </row>
    <row r="14" spans="2:35" x14ac:dyDescent="0.25">
      <c r="Q14"/>
      <c r="R14"/>
      <c r="S14"/>
      <c r="T14"/>
      <c r="U14"/>
      <c r="V14"/>
      <c r="W14"/>
      <c r="X14"/>
      <c r="Y14"/>
      <c r="Z14"/>
      <c r="AA14"/>
      <c r="AB14"/>
      <c r="AC14" s="78"/>
      <c r="AD14" s="78"/>
      <c r="AE14" s="78"/>
      <c r="AF14" s="78"/>
      <c r="AG14" s="78"/>
      <c r="AH14" s="78"/>
      <c r="AI14" s="78"/>
    </row>
    <row r="15" spans="2:35" x14ac:dyDescent="0.25">
      <c r="Q15"/>
      <c r="R15"/>
      <c r="S15"/>
      <c r="T15"/>
      <c r="U15"/>
      <c r="V15"/>
      <c r="W15"/>
      <c r="X15"/>
      <c r="Y15"/>
      <c r="Z15"/>
      <c r="AA15"/>
      <c r="AB15"/>
      <c r="AC15" s="78"/>
      <c r="AD15" s="78"/>
      <c r="AE15" s="78"/>
      <c r="AF15" s="78"/>
      <c r="AG15" s="78"/>
      <c r="AH15" s="78"/>
      <c r="AI15" s="78"/>
    </row>
    <row r="16" spans="2:35" x14ac:dyDescent="0.25">
      <c r="Q16"/>
      <c r="R16"/>
      <c r="S16"/>
      <c r="T16"/>
      <c r="U16"/>
      <c r="V16"/>
      <c r="W16"/>
      <c r="X16"/>
      <c r="Y16"/>
      <c r="Z16"/>
      <c r="AA16"/>
      <c r="AB16"/>
      <c r="AC16" s="78"/>
      <c r="AD16" s="78"/>
      <c r="AE16" s="78"/>
      <c r="AF16" s="78"/>
      <c r="AG16" s="78"/>
      <c r="AH16" s="78"/>
      <c r="AI16" s="78"/>
    </row>
    <row r="17" spans="13:35" x14ac:dyDescent="0.25">
      <c r="Q17"/>
      <c r="R17"/>
      <c r="S17"/>
      <c r="T17"/>
      <c r="U17"/>
      <c r="V17"/>
      <c r="W17"/>
      <c r="X17"/>
      <c r="Y17"/>
      <c r="Z17"/>
      <c r="AA17"/>
      <c r="AB17"/>
      <c r="AC17" s="78"/>
      <c r="AD17" s="78"/>
      <c r="AE17" s="78"/>
      <c r="AF17" s="78"/>
      <c r="AG17" s="78"/>
      <c r="AH17" s="78"/>
      <c r="AI17" s="78"/>
    </row>
    <row r="18" spans="13:35" x14ac:dyDescent="0.25">
      <c r="Q18"/>
      <c r="R18"/>
      <c r="S18"/>
      <c r="T18"/>
      <c r="U18"/>
      <c r="V18"/>
      <c r="W18"/>
      <c r="X18"/>
      <c r="Y18"/>
      <c r="Z18"/>
      <c r="AA18"/>
      <c r="AB18"/>
      <c r="AC18" s="78"/>
      <c r="AD18" s="78"/>
      <c r="AE18" s="78"/>
      <c r="AF18" s="78"/>
      <c r="AG18" s="78"/>
      <c r="AH18" s="78"/>
      <c r="AI18" s="78"/>
    </row>
    <row r="19" spans="13:35" x14ac:dyDescent="0.25">
      <c r="Q19"/>
      <c r="R19"/>
      <c r="S19"/>
      <c r="T19"/>
      <c r="U19"/>
      <c r="V19"/>
      <c r="W19"/>
      <c r="X19"/>
      <c r="Y19"/>
      <c r="Z19"/>
      <c r="AA19"/>
      <c r="AB19"/>
      <c r="AC19" s="78"/>
      <c r="AD19" s="78"/>
      <c r="AE19" s="78"/>
      <c r="AF19" s="78"/>
      <c r="AG19" s="78"/>
      <c r="AH19" s="78"/>
      <c r="AI19" s="78"/>
    </row>
    <row r="20" spans="13:35" ht="23.25" x14ac:dyDescent="0.35">
      <c r="Q20" s="131"/>
      <c r="R20" s="80"/>
      <c r="S20" s="80"/>
      <c r="T20" s="80"/>
      <c r="U20" s="80"/>
      <c r="V20"/>
      <c r="W20"/>
      <c r="X20"/>
      <c r="Y20"/>
      <c r="Z20"/>
      <c r="AA20"/>
      <c r="AB20"/>
      <c r="AC20" s="78"/>
      <c r="AD20" s="78"/>
      <c r="AE20" s="78"/>
      <c r="AF20" s="78"/>
      <c r="AG20" s="78"/>
      <c r="AH20" s="78"/>
      <c r="AI20" s="78"/>
    </row>
    <row r="21" spans="13:35" ht="23.25" x14ac:dyDescent="0.35">
      <c r="Q21" s="131"/>
      <c r="R21" s="80"/>
      <c r="S21" s="80"/>
      <c r="T21" s="80"/>
      <c r="U21" s="80"/>
      <c r="V21"/>
      <c r="W21"/>
      <c r="X21"/>
      <c r="Y21"/>
      <c r="Z21"/>
      <c r="AA21"/>
      <c r="AB21"/>
      <c r="AC21" s="78"/>
      <c r="AD21" s="78"/>
      <c r="AE21" s="78"/>
      <c r="AF21" s="78"/>
      <c r="AG21" s="78"/>
      <c r="AH21" s="78"/>
      <c r="AI21" s="78"/>
    </row>
    <row r="22" spans="13:35" ht="23.25" customHeight="1" x14ac:dyDescent="0.35">
      <c r="Q22" s="131"/>
      <c r="R22" s="80"/>
      <c r="S22" s="80"/>
      <c r="T22" s="80"/>
      <c r="U22" s="80"/>
      <c r="V22" s="132"/>
      <c r="W22" s="132"/>
      <c r="X22"/>
      <c r="Y22"/>
      <c r="Z22"/>
      <c r="AA22"/>
      <c r="AB22"/>
      <c r="AC22" s="78"/>
      <c r="AD22" s="78"/>
      <c r="AE22" s="78"/>
      <c r="AF22" s="78"/>
      <c r="AG22" s="78"/>
      <c r="AH22" s="78"/>
      <c r="AI22" s="78"/>
    </row>
    <row r="23" spans="13:35" ht="23.25" customHeight="1" x14ac:dyDescent="0.35">
      <c r="Q23" s="131"/>
      <c r="R23" s="80"/>
      <c r="S23" s="80"/>
      <c r="T23" s="80"/>
      <c r="U23" s="80"/>
      <c r="V23" s="132"/>
      <c r="W23" s="132"/>
      <c r="X23"/>
      <c r="Y23"/>
      <c r="Z23"/>
      <c r="AA23"/>
      <c r="AB23"/>
      <c r="AC23" s="78"/>
      <c r="AD23" s="78"/>
      <c r="AE23" s="78"/>
      <c r="AF23" s="78"/>
      <c r="AG23" s="78"/>
      <c r="AH23" s="78"/>
      <c r="AI23" s="78"/>
    </row>
    <row r="24" spans="13:35" ht="23.25" x14ac:dyDescent="0.35">
      <c r="M24" s="81"/>
      <c r="Q24" s="131"/>
      <c r="R24" s="80"/>
      <c r="S24" s="80"/>
      <c r="T24" s="80"/>
      <c r="U24" s="80"/>
      <c r="V24"/>
      <c r="W24"/>
      <c r="X24"/>
      <c r="Y24"/>
      <c r="Z24"/>
      <c r="AA24"/>
      <c r="AB24"/>
      <c r="AC24" s="78"/>
      <c r="AD24" s="78"/>
      <c r="AE24" s="78"/>
      <c r="AF24" s="78"/>
      <c r="AG24" s="78"/>
      <c r="AH24" s="78"/>
      <c r="AI24" s="78"/>
    </row>
    <row r="25" spans="13:35" ht="23.25" x14ac:dyDescent="0.35">
      <c r="Q25" s="80"/>
      <c r="R25" s="80"/>
      <c r="S25" s="80"/>
      <c r="T25" s="80"/>
      <c r="U25" s="80"/>
      <c r="V25"/>
      <c r="W25"/>
      <c r="X25"/>
      <c r="Y25"/>
      <c r="Z25"/>
      <c r="AA25"/>
      <c r="AB25"/>
      <c r="AC25" s="78"/>
      <c r="AD25" s="78"/>
      <c r="AE25" s="78"/>
      <c r="AF25" s="78"/>
      <c r="AG25" s="78"/>
      <c r="AH25" s="78"/>
      <c r="AI25" s="78"/>
    </row>
    <row r="26" spans="13:35" ht="23.25" x14ac:dyDescent="0.35">
      <c r="Q26" s="133"/>
      <c r="R26" s="84"/>
      <c r="S26" s="80"/>
      <c r="T26" s="80"/>
      <c r="U26" s="80"/>
      <c r="V26"/>
      <c r="W26"/>
      <c r="X26"/>
      <c r="Y26"/>
      <c r="Z26"/>
      <c r="AA26"/>
      <c r="AB26"/>
      <c r="AC26" s="78"/>
      <c r="AD26" s="78"/>
      <c r="AE26" s="78"/>
      <c r="AF26" s="78"/>
      <c r="AG26" s="78"/>
      <c r="AH26" s="78"/>
      <c r="AI26" s="78"/>
    </row>
    <row r="27" spans="13:35" ht="23.25" customHeight="1" x14ac:dyDescent="0.35">
      <c r="Q27" s="80"/>
      <c r="R27" s="80"/>
      <c r="S27" s="80"/>
      <c r="T27" s="80"/>
      <c r="U27" s="80"/>
      <c r="V27" s="132"/>
      <c r="W27" s="132"/>
      <c r="X27"/>
      <c r="Y27"/>
      <c r="Z27"/>
      <c r="AA27"/>
      <c r="AB27"/>
      <c r="AC27" s="78"/>
      <c r="AD27" s="78"/>
      <c r="AE27" s="78"/>
      <c r="AF27" s="78"/>
      <c r="AG27" s="78"/>
      <c r="AH27" s="78"/>
      <c r="AI27" s="78"/>
    </row>
    <row r="28" spans="13:35" ht="23.25" customHeight="1" x14ac:dyDescent="0.35">
      <c r="Q28" s="80"/>
      <c r="R28" s="80"/>
      <c r="S28" s="80"/>
      <c r="T28" s="80"/>
      <c r="U28" s="80"/>
      <c r="V28" s="132"/>
      <c r="W28" s="132"/>
      <c r="X28"/>
      <c r="Y28"/>
      <c r="Z28"/>
      <c r="AA28"/>
      <c r="AB28"/>
      <c r="AC28" s="78"/>
      <c r="AD28" s="78"/>
      <c r="AE28" s="78"/>
      <c r="AF28" s="78"/>
      <c r="AG28" s="78"/>
      <c r="AH28" s="78"/>
      <c r="AI28" s="78"/>
    </row>
    <row r="29" spans="13:35" x14ac:dyDescent="0.25">
      <c r="Q29"/>
      <c r="R29"/>
      <c r="S29"/>
      <c r="T29"/>
      <c r="U29"/>
      <c r="V29"/>
      <c r="W29"/>
      <c r="X29"/>
      <c r="Y29"/>
      <c r="Z29"/>
      <c r="AA29"/>
      <c r="AB29"/>
      <c r="AC29" s="78"/>
      <c r="AD29" s="78"/>
      <c r="AE29" s="78"/>
      <c r="AF29" s="78"/>
      <c r="AG29" s="78"/>
      <c r="AH29" s="78"/>
      <c r="AI29" s="78"/>
    </row>
    <row r="30" spans="13:35" x14ac:dyDescent="0.25">
      <c r="Q30"/>
      <c r="R30"/>
      <c r="S30"/>
      <c r="T30"/>
      <c r="U30"/>
      <c r="V30"/>
      <c r="W30"/>
      <c r="X30"/>
      <c r="Y30"/>
      <c r="Z30"/>
      <c r="AA30"/>
      <c r="AB30"/>
      <c r="AC30" s="78"/>
      <c r="AD30" s="78"/>
      <c r="AE30" s="78"/>
      <c r="AF30" s="78"/>
      <c r="AG30" s="78"/>
      <c r="AH30" s="78"/>
      <c r="AI30" s="78"/>
    </row>
    <row r="31" spans="13:35" x14ac:dyDescent="0.25">
      <c r="Q31"/>
      <c r="R31"/>
      <c r="S31"/>
      <c r="T31"/>
      <c r="U31"/>
      <c r="V31"/>
      <c r="W31"/>
      <c r="X31"/>
      <c r="Y31"/>
      <c r="Z31"/>
      <c r="AA31"/>
      <c r="AB31"/>
      <c r="AC31" s="78"/>
      <c r="AD31" s="78"/>
      <c r="AE31" s="78"/>
      <c r="AF31" s="78"/>
      <c r="AG31" s="78"/>
      <c r="AH31" s="78"/>
      <c r="AI31" s="78"/>
    </row>
    <row r="32" spans="13:35" x14ac:dyDescent="0.25">
      <c r="Q32"/>
      <c r="R32"/>
      <c r="S32"/>
      <c r="T32"/>
      <c r="U32"/>
      <c r="V32"/>
      <c r="W32"/>
      <c r="X32"/>
      <c r="Y32"/>
      <c r="Z32"/>
      <c r="AA32"/>
      <c r="AB32"/>
      <c r="AC32" s="78"/>
      <c r="AD32" s="78"/>
      <c r="AE32" s="78"/>
      <c r="AF32" s="78"/>
      <c r="AG32" s="78"/>
      <c r="AH32" s="78"/>
      <c r="AI32" s="78"/>
    </row>
    <row r="33" spans="16:35" x14ac:dyDescent="0.25">
      <c r="Q33"/>
      <c r="R33"/>
      <c r="S33"/>
      <c r="T33"/>
      <c r="U33"/>
      <c r="V33"/>
      <c r="W33"/>
      <c r="X33"/>
      <c r="Y33"/>
      <c r="Z33"/>
      <c r="AA33"/>
      <c r="AB33"/>
      <c r="AC33" s="78"/>
      <c r="AD33" s="78"/>
      <c r="AE33" s="78"/>
      <c r="AF33" s="78"/>
      <c r="AG33" s="78"/>
      <c r="AH33" s="78"/>
      <c r="AI33" s="78"/>
    </row>
    <row r="34" spans="16:35" x14ac:dyDescent="0.25">
      <c r="Q34"/>
      <c r="R34"/>
      <c r="S34"/>
      <c r="T34"/>
      <c r="U34"/>
      <c r="V34"/>
      <c r="W34"/>
      <c r="X34"/>
      <c r="Y34"/>
      <c r="Z34"/>
      <c r="AA34"/>
      <c r="AB34"/>
      <c r="AC34" s="78"/>
      <c r="AD34" s="78"/>
      <c r="AE34" s="78"/>
      <c r="AF34" s="78"/>
      <c r="AG34" s="78"/>
      <c r="AH34" s="78"/>
      <c r="AI34" s="78"/>
    </row>
    <row r="35" spans="16:35" x14ac:dyDescent="0.25">
      <c r="T35" s="78"/>
      <c r="U35" s="78"/>
      <c r="V35" s="78"/>
      <c r="W35" s="78"/>
      <c r="X35" s="78"/>
      <c r="Y35" s="78"/>
      <c r="Z35" s="78"/>
      <c r="AA35" s="78"/>
      <c r="AB35" s="78"/>
      <c r="AC35" s="78"/>
      <c r="AD35" s="78"/>
      <c r="AE35" s="78"/>
      <c r="AF35" s="78"/>
      <c r="AG35" s="78"/>
      <c r="AH35" s="78"/>
      <c r="AI35" s="78"/>
    </row>
    <row r="36" spans="16:35" x14ac:dyDescent="0.25">
      <c r="T36" s="78"/>
      <c r="U36" s="78"/>
      <c r="V36" s="78"/>
      <c r="W36" s="78"/>
      <c r="X36" s="78"/>
      <c r="Y36" s="78"/>
      <c r="Z36" s="78"/>
      <c r="AA36" s="78"/>
      <c r="AB36" s="78"/>
      <c r="AC36" s="78"/>
      <c r="AD36" s="78"/>
      <c r="AE36" s="78"/>
      <c r="AF36" s="78"/>
      <c r="AG36" s="78"/>
      <c r="AH36" s="78"/>
      <c r="AI36" s="78"/>
    </row>
    <row r="37" spans="16:35" x14ac:dyDescent="0.25">
      <c r="T37" s="78"/>
      <c r="U37" s="78"/>
      <c r="V37" s="78"/>
      <c r="W37" s="78"/>
      <c r="X37" s="78"/>
      <c r="Y37" s="78"/>
      <c r="Z37" s="78"/>
      <c r="AA37" s="78"/>
      <c r="AB37" s="78"/>
      <c r="AC37" s="78"/>
      <c r="AD37" s="78"/>
      <c r="AE37" s="78"/>
      <c r="AF37" s="78"/>
      <c r="AG37" s="78"/>
      <c r="AH37" s="78"/>
      <c r="AI37" s="78"/>
    </row>
    <row r="40" spans="16:35" ht="26.25" x14ac:dyDescent="0.4">
      <c r="P40" s="85"/>
      <c r="Q40" s="85"/>
      <c r="R40" s="85"/>
      <c r="S40" s="85"/>
      <c r="T40" s="85"/>
      <c r="U40" s="85"/>
      <c r="V40" s="85"/>
      <c r="W40" s="85"/>
      <c r="X40" s="85"/>
      <c r="Y40" s="85"/>
      <c r="Z40" s="85"/>
      <c r="AA40" s="85"/>
      <c r="AB40" s="85"/>
      <c r="AC40" s="85"/>
    </row>
    <row r="41" spans="16:35" ht="26.25" x14ac:dyDescent="0.4">
      <c r="P41" s="85"/>
      <c r="Q41" s="85"/>
      <c r="R41" s="85"/>
      <c r="S41" s="85"/>
      <c r="T41" s="85"/>
      <c r="U41" s="85"/>
      <c r="V41" s="85"/>
      <c r="W41" s="85"/>
      <c r="X41" s="85"/>
      <c r="Y41" s="85"/>
      <c r="Z41" s="85"/>
      <c r="AA41" s="85"/>
      <c r="AB41" s="85"/>
      <c r="AC41" s="85"/>
    </row>
    <row r="42" spans="16:35" ht="26.25" x14ac:dyDescent="0.4">
      <c r="P42" s="85"/>
      <c r="Q42" s="85"/>
      <c r="R42" s="85"/>
      <c r="S42" s="85"/>
      <c r="T42" s="85"/>
      <c r="U42" s="85"/>
      <c r="V42" s="85"/>
      <c r="W42" s="85"/>
      <c r="X42" s="85"/>
      <c r="Y42" s="85"/>
      <c r="Z42" s="85"/>
      <c r="AA42" s="85"/>
      <c r="AB42" s="85"/>
      <c r="AC42" s="85"/>
    </row>
    <row r="43" spans="16:35" ht="26.25" x14ac:dyDescent="0.4">
      <c r="P43" s="85"/>
      <c r="Q43" s="85"/>
      <c r="R43" s="85"/>
      <c r="S43" s="85"/>
      <c r="T43" s="85"/>
      <c r="U43" s="85"/>
      <c r="V43" s="85"/>
      <c r="W43" s="85"/>
      <c r="X43" s="85"/>
      <c r="Y43" s="85"/>
      <c r="Z43" s="85"/>
      <c r="AA43" s="85"/>
      <c r="AB43" s="85"/>
      <c r="AC43" s="85"/>
    </row>
    <row r="44" spans="16:35" ht="26.25" x14ac:dyDescent="0.4">
      <c r="P44" s="85"/>
      <c r="Q44" s="85"/>
      <c r="R44" s="85"/>
      <c r="S44" s="85"/>
      <c r="T44" s="85"/>
      <c r="U44" s="85"/>
      <c r="V44" s="85"/>
      <c r="W44" s="85"/>
      <c r="X44" s="85"/>
      <c r="Y44" s="85"/>
      <c r="Z44" s="85"/>
      <c r="AA44" s="85"/>
      <c r="AB44" s="85"/>
      <c r="AC44" s="85"/>
    </row>
    <row r="45" spans="16:35" ht="26.25" x14ac:dyDescent="0.4">
      <c r="P45" s="85"/>
      <c r="Q45" s="85"/>
      <c r="R45" s="85"/>
      <c r="S45" s="85"/>
      <c r="T45" s="85"/>
      <c r="U45" s="85"/>
      <c r="V45" s="85"/>
      <c r="W45" s="85"/>
      <c r="X45" s="85"/>
      <c r="Y45" s="85"/>
      <c r="Z45" s="85"/>
      <c r="AA45" s="85"/>
      <c r="AB45" s="85"/>
      <c r="AC45" s="85"/>
    </row>
    <row r="46" spans="16:35" ht="26.25" x14ac:dyDescent="0.4">
      <c r="P46" s="85"/>
      <c r="Q46" s="85"/>
      <c r="R46" s="85"/>
      <c r="S46" s="85"/>
      <c r="T46" s="85"/>
      <c r="U46" s="85"/>
      <c r="V46" s="85"/>
      <c r="W46" s="85"/>
      <c r="X46" s="85"/>
      <c r="Y46" s="85"/>
      <c r="Z46" s="85"/>
      <c r="AA46" s="85"/>
      <c r="AB46" s="85"/>
      <c r="AC46" s="85"/>
    </row>
    <row r="47" spans="16:35" ht="26.25" x14ac:dyDescent="0.4">
      <c r="P47" s="85"/>
      <c r="Q47" s="85"/>
      <c r="R47" s="85"/>
      <c r="S47" s="85"/>
      <c r="T47" s="85"/>
      <c r="U47" s="85"/>
      <c r="V47" s="85"/>
      <c r="W47" s="85"/>
      <c r="X47" s="85"/>
      <c r="Y47" s="85"/>
      <c r="Z47" s="85"/>
      <c r="AA47" s="85"/>
      <c r="AB47" s="85"/>
      <c r="AC47" s="85"/>
    </row>
    <row r="48" spans="16:35" ht="26.25" x14ac:dyDescent="0.4">
      <c r="P48" s="85"/>
      <c r="Q48" s="85"/>
      <c r="R48" s="85"/>
      <c r="S48" s="85"/>
      <c r="T48" s="85"/>
      <c r="U48" s="85"/>
      <c r="V48" s="85"/>
      <c r="W48" s="85"/>
      <c r="X48" s="85"/>
      <c r="Y48" s="85"/>
      <c r="Z48" s="85"/>
      <c r="AA48" s="85"/>
      <c r="AB48" s="85"/>
      <c r="AC48" s="85"/>
    </row>
    <row r="49" spans="16:29" ht="26.25" x14ac:dyDescent="0.4">
      <c r="P49" s="85"/>
      <c r="Q49" s="85"/>
      <c r="R49" s="85"/>
      <c r="S49" s="85"/>
      <c r="T49" s="85"/>
      <c r="U49" s="85"/>
      <c r="V49" s="85"/>
      <c r="W49" s="85"/>
      <c r="X49" s="85"/>
      <c r="Y49" s="85"/>
      <c r="Z49" s="85"/>
      <c r="AA49" s="85"/>
      <c r="AB49" s="85"/>
      <c r="AC49" s="85"/>
    </row>
    <row r="50" spans="16:29" ht="26.25" x14ac:dyDescent="0.4">
      <c r="P50" s="85"/>
      <c r="Q50" s="85"/>
      <c r="R50" s="85"/>
      <c r="S50" s="85"/>
      <c r="T50" s="85"/>
      <c r="U50" s="85"/>
      <c r="V50" s="85"/>
      <c r="W50" s="85"/>
      <c r="X50" s="85"/>
      <c r="Y50" s="85"/>
      <c r="Z50" s="85"/>
      <c r="AA50" s="85"/>
      <c r="AB50" s="85"/>
      <c r="AC50" s="85"/>
    </row>
    <row r="51" spans="16:29" ht="26.25" x14ac:dyDescent="0.4">
      <c r="P51" s="85"/>
      <c r="Q51" s="85"/>
      <c r="R51" s="85"/>
      <c r="S51" s="85"/>
      <c r="T51" s="85"/>
      <c r="U51" s="85"/>
      <c r="V51" s="85"/>
      <c r="W51" s="85"/>
      <c r="X51" s="85"/>
      <c r="Y51" s="85"/>
      <c r="Z51" s="85"/>
      <c r="AA51" s="85"/>
      <c r="AB51" s="85"/>
      <c r="AC51" s="85"/>
    </row>
    <row r="52" spans="16:29" ht="26.25" x14ac:dyDescent="0.4">
      <c r="P52" s="85"/>
      <c r="Q52" s="85"/>
      <c r="R52" s="85"/>
      <c r="S52" s="85"/>
      <c r="T52" s="85"/>
      <c r="U52" s="85"/>
      <c r="V52" s="85"/>
      <c r="W52" s="85"/>
      <c r="X52" s="85"/>
      <c r="Y52" s="85"/>
      <c r="Z52" s="85"/>
      <c r="AA52" s="85"/>
      <c r="AB52" s="85"/>
      <c r="AC52" s="85"/>
    </row>
    <row r="53" spans="16:29" ht="26.25" x14ac:dyDescent="0.4">
      <c r="P53" s="85"/>
      <c r="Q53" s="85"/>
      <c r="R53" s="85"/>
      <c r="S53" s="85"/>
      <c r="T53" s="85"/>
      <c r="U53" s="85"/>
      <c r="V53" s="85"/>
      <c r="W53" s="85"/>
      <c r="X53" s="85"/>
      <c r="Y53" s="85"/>
      <c r="Z53" s="85"/>
      <c r="AA53" s="85"/>
      <c r="AB53" s="85"/>
      <c r="AC53" s="85"/>
    </row>
    <row r="54" spans="16:29" ht="26.25" x14ac:dyDescent="0.4">
      <c r="P54" s="85"/>
      <c r="Q54" s="85"/>
      <c r="R54" s="85"/>
      <c r="S54" s="85"/>
      <c r="T54" s="85"/>
      <c r="U54" s="85"/>
      <c r="V54" s="85"/>
      <c r="W54" s="85"/>
      <c r="X54" s="85"/>
      <c r="Y54" s="85"/>
      <c r="Z54" s="85"/>
      <c r="AA54" s="85"/>
      <c r="AB54" s="85"/>
      <c r="AC54" s="85"/>
    </row>
    <row r="55" spans="16:29" ht="26.25" x14ac:dyDescent="0.4">
      <c r="P55" s="85"/>
      <c r="Q55" s="85"/>
      <c r="R55" s="85"/>
      <c r="S55" s="85"/>
      <c r="T55" s="85"/>
      <c r="U55" s="85"/>
      <c r="V55" s="85"/>
      <c r="W55" s="85"/>
      <c r="X55" s="85"/>
      <c r="Y55" s="85"/>
      <c r="Z55" s="85"/>
      <c r="AA55" s="85"/>
      <c r="AB55" s="85"/>
      <c r="AC55" s="85"/>
    </row>
    <row r="56" spans="16:29" ht="26.25" x14ac:dyDescent="0.4">
      <c r="P56" s="85"/>
      <c r="Q56" s="86"/>
      <c r="R56" s="86"/>
      <c r="S56" s="86"/>
      <c r="T56" s="85"/>
      <c r="U56" s="85"/>
      <c r="V56" s="85"/>
      <c r="W56" s="85"/>
      <c r="X56" s="85"/>
      <c r="Y56" s="85"/>
      <c r="Z56" s="85"/>
      <c r="AA56" s="85"/>
      <c r="AB56" s="85"/>
      <c r="AC56" s="85"/>
    </row>
    <row r="57" spans="16:29" ht="26.25" x14ac:dyDescent="0.4">
      <c r="P57" s="85"/>
      <c r="Q57" s="86"/>
      <c r="R57" s="87"/>
      <c r="S57" s="86"/>
      <c r="T57" s="85"/>
      <c r="U57" s="85"/>
      <c r="V57" s="85"/>
      <c r="W57" s="85"/>
      <c r="X57" s="85"/>
      <c r="Y57" s="85"/>
      <c r="Z57" s="85"/>
      <c r="AA57" s="85"/>
      <c r="AB57" s="85"/>
      <c r="AC57" s="85"/>
    </row>
    <row r="58" spans="16:29" ht="26.25" x14ac:dyDescent="0.4">
      <c r="P58" s="85"/>
      <c r="Q58" s="86"/>
      <c r="R58" s="87"/>
      <c r="S58" s="86"/>
      <c r="T58" s="85"/>
      <c r="U58" s="85"/>
      <c r="V58" s="85"/>
      <c r="W58" s="85"/>
      <c r="X58" s="85"/>
      <c r="Y58" s="85"/>
      <c r="Z58" s="85"/>
      <c r="AA58" s="85"/>
      <c r="AB58" s="85"/>
      <c r="AC58" s="85"/>
    </row>
    <row r="59" spans="16:29" ht="26.25" x14ac:dyDescent="0.4">
      <c r="P59" s="85"/>
      <c r="Q59" s="85"/>
      <c r="R59" s="85"/>
      <c r="S59" s="85"/>
      <c r="T59" s="85"/>
      <c r="U59" s="85"/>
      <c r="V59" s="85"/>
      <c r="W59" s="85"/>
      <c r="X59" s="85"/>
      <c r="Y59" s="85"/>
      <c r="Z59" s="85"/>
      <c r="AA59" s="85"/>
      <c r="AB59" s="85"/>
      <c r="AC59" s="85"/>
    </row>
    <row r="60" spans="16:29" ht="26.25" x14ac:dyDescent="0.4">
      <c r="P60" s="85"/>
      <c r="Q60" s="85"/>
      <c r="R60" s="85"/>
      <c r="S60" s="85"/>
      <c r="T60" s="85"/>
      <c r="U60" s="85"/>
      <c r="V60" s="85"/>
      <c r="W60" s="85"/>
      <c r="X60" s="85"/>
      <c r="Y60" s="85"/>
      <c r="Z60" s="85"/>
      <c r="AA60" s="85"/>
      <c r="AB60" s="85"/>
      <c r="AC60" s="85"/>
    </row>
    <row r="61" spans="16:29" ht="26.25" x14ac:dyDescent="0.4">
      <c r="P61" s="85"/>
      <c r="Q61" s="85"/>
      <c r="R61" s="85"/>
      <c r="S61" s="85"/>
      <c r="T61" s="85"/>
      <c r="U61" s="85"/>
      <c r="V61" s="85"/>
      <c r="W61" s="85"/>
      <c r="X61" s="85"/>
      <c r="Y61" s="85"/>
      <c r="Z61" s="85"/>
      <c r="AA61" s="85"/>
      <c r="AB61" s="85"/>
      <c r="AC61" s="85"/>
    </row>
    <row r="62" spans="16:29" ht="26.25" x14ac:dyDescent="0.4">
      <c r="P62" s="85"/>
      <c r="Q62" s="85"/>
      <c r="R62" s="85"/>
      <c r="S62" s="85"/>
      <c r="T62" s="85"/>
      <c r="U62" s="85"/>
      <c r="V62" s="85"/>
      <c r="W62" s="85"/>
      <c r="X62" s="85"/>
      <c r="Y62" s="85"/>
      <c r="Z62" s="85"/>
      <c r="AA62" s="85"/>
      <c r="AB62" s="85"/>
      <c r="AC62" s="85"/>
    </row>
    <row r="67" spans="16:23" x14ac:dyDescent="0.25">
      <c r="P67" s="81"/>
    </row>
    <row r="68" spans="16:23" x14ac:dyDescent="0.25">
      <c r="P68" s="81"/>
    </row>
    <row r="69" spans="16:23" x14ac:dyDescent="0.25">
      <c r="P69" s="81"/>
    </row>
    <row r="73" spans="16:23" x14ac:dyDescent="0.25">
      <c r="Q73" s="88"/>
      <c r="R73" s="88"/>
      <c r="S73" s="88"/>
      <c r="T73" s="88"/>
      <c r="U73" s="88"/>
      <c r="V73" s="88"/>
      <c r="W73" s="88"/>
    </row>
    <row r="74" spans="16:23" x14ac:dyDescent="0.25">
      <c r="Q74" s="88"/>
      <c r="R74" s="88"/>
      <c r="S74" s="88"/>
      <c r="T74" s="88"/>
      <c r="U74" s="88"/>
      <c r="V74" s="88"/>
      <c r="W74" s="88"/>
    </row>
    <row r="79" spans="16:23" x14ac:dyDescent="0.25">
      <c r="Q79" s="88"/>
      <c r="R79" s="88"/>
      <c r="S79" s="88"/>
      <c r="T79" s="88"/>
      <c r="U79" s="88"/>
      <c r="V79" s="88"/>
      <c r="W79" s="88"/>
    </row>
    <row r="80" spans="16:23" x14ac:dyDescent="0.25">
      <c r="Q80" s="88"/>
      <c r="R80" s="88"/>
      <c r="S80" s="88"/>
      <c r="T80" s="88"/>
      <c r="U80" s="88"/>
      <c r="V80" s="88"/>
      <c r="W80" s="88"/>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2:AI80"/>
  <sheetViews>
    <sheetView zoomScale="70" zoomScaleNormal="70" workbookViewId="0"/>
  </sheetViews>
  <sheetFormatPr defaultColWidth="9.140625" defaultRowHeight="15" x14ac:dyDescent="0.25"/>
  <cols>
    <col min="1" max="9" width="9.140625" style="54"/>
    <col min="10" max="10" width="11.5703125" style="54" customWidth="1"/>
    <col min="11" max="11" width="12.42578125" style="54" customWidth="1"/>
    <col min="12" max="12" width="15.7109375" style="54" customWidth="1"/>
    <col min="13" max="15" width="9.140625" style="54"/>
    <col min="16" max="16" width="9.28515625" style="54" customWidth="1"/>
    <col min="17" max="17" width="8.140625" style="54" customWidth="1"/>
    <col min="18" max="20" width="9.140625" style="54"/>
    <col min="21" max="21" width="7.42578125" style="54" customWidth="1"/>
    <col min="22" max="22" width="8.140625" style="54" customWidth="1"/>
    <col min="23" max="16384" width="9.140625" style="54"/>
  </cols>
  <sheetData>
    <row r="12" spans="2:35" x14ac:dyDescent="0.25">
      <c r="B12" s="54" t="s">
        <v>77</v>
      </c>
    </row>
    <row r="13" spans="2:35" x14ac:dyDescent="0.25">
      <c r="Q13"/>
      <c r="R13"/>
      <c r="S13"/>
      <c r="T13"/>
      <c r="U13"/>
      <c r="V13"/>
      <c r="W13"/>
      <c r="X13"/>
      <c r="Y13"/>
      <c r="Z13"/>
      <c r="AA13"/>
      <c r="AB13"/>
    </row>
    <row r="14" spans="2:35" x14ac:dyDescent="0.25">
      <c r="Q14"/>
      <c r="R14"/>
      <c r="S14"/>
      <c r="T14"/>
      <c r="U14"/>
      <c r="V14"/>
      <c r="W14"/>
      <c r="X14"/>
      <c r="Y14"/>
      <c r="Z14"/>
      <c r="AA14"/>
      <c r="AB14"/>
      <c r="AC14" s="78"/>
      <c r="AD14" s="78"/>
      <c r="AE14" s="78"/>
      <c r="AF14" s="78"/>
      <c r="AG14" s="78"/>
      <c r="AH14" s="78"/>
      <c r="AI14" s="78"/>
    </row>
    <row r="15" spans="2:35" x14ac:dyDescent="0.25">
      <c r="Q15"/>
      <c r="R15"/>
      <c r="S15"/>
      <c r="T15"/>
      <c r="U15"/>
      <c r="V15"/>
      <c r="W15"/>
      <c r="X15"/>
      <c r="Y15"/>
      <c r="Z15"/>
      <c r="AA15"/>
      <c r="AB15"/>
      <c r="AC15" s="78"/>
      <c r="AD15" s="78"/>
      <c r="AE15" s="78"/>
      <c r="AF15" s="78"/>
      <c r="AG15" s="78"/>
      <c r="AH15" s="78"/>
      <c r="AI15" s="78"/>
    </row>
    <row r="16" spans="2:35" x14ac:dyDescent="0.25">
      <c r="Q16"/>
      <c r="R16"/>
      <c r="S16"/>
      <c r="T16"/>
      <c r="U16"/>
      <c r="V16"/>
      <c r="W16"/>
      <c r="X16"/>
      <c r="Y16"/>
      <c r="Z16"/>
      <c r="AA16"/>
      <c r="AB16"/>
      <c r="AC16" s="78"/>
      <c r="AD16" s="78"/>
      <c r="AE16" s="78"/>
      <c r="AF16" s="78"/>
      <c r="AG16" s="78"/>
      <c r="AH16" s="78"/>
      <c r="AI16" s="78"/>
    </row>
    <row r="17" spans="13:35" x14ac:dyDescent="0.25">
      <c r="Q17"/>
      <c r="R17"/>
      <c r="S17"/>
      <c r="T17"/>
      <c r="U17"/>
      <c r="V17"/>
      <c r="W17"/>
      <c r="X17"/>
      <c r="Y17"/>
      <c r="Z17"/>
      <c r="AA17"/>
      <c r="AB17"/>
      <c r="AC17" s="78"/>
      <c r="AD17" s="78"/>
      <c r="AE17" s="78"/>
      <c r="AF17" s="78"/>
      <c r="AG17" s="78"/>
      <c r="AH17" s="78"/>
      <c r="AI17" s="78"/>
    </row>
    <row r="18" spans="13:35" x14ac:dyDescent="0.25">
      <c r="Q18"/>
      <c r="R18"/>
      <c r="S18"/>
      <c r="T18"/>
      <c r="U18"/>
      <c r="V18"/>
      <c r="W18"/>
      <c r="X18"/>
      <c r="Y18"/>
      <c r="Z18"/>
      <c r="AA18"/>
      <c r="AB18"/>
      <c r="AC18" s="78"/>
      <c r="AD18" s="78"/>
      <c r="AE18" s="78"/>
      <c r="AF18" s="78"/>
      <c r="AG18" s="78"/>
      <c r="AH18" s="78"/>
      <c r="AI18" s="78"/>
    </row>
    <row r="19" spans="13:35" x14ac:dyDescent="0.25">
      <c r="Q19"/>
      <c r="R19"/>
      <c r="S19"/>
      <c r="T19"/>
      <c r="U19"/>
      <c r="V19"/>
      <c r="W19"/>
      <c r="X19"/>
      <c r="Y19"/>
      <c r="Z19"/>
      <c r="AA19"/>
      <c r="AB19"/>
      <c r="AC19" s="78"/>
      <c r="AD19" s="78"/>
      <c r="AE19" s="78"/>
      <c r="AF19" s="78"/>
      <c r="AG19" s="78"/>
      <c r="AH19" s="78"/>
      <c r="AI19" s="78"/>
    </row>
    <row r="20" spans="13:35" ht="23.25" x14ac:dyDescent="0.35">
      <c r="Q20" s="131"/>
      <c r="R20" s="80"/>
      <c r="S20" s="80"/>
      <c r="T20" s="80"/>
      <c r="U20" s="80"/>
      <c r="V20"/>
      <c r="W20"/>
      <c r="X20"/>
      <c r="Y20"/>
      <c r="Z20"/>
      <c r="AA20"/>
      <c r="AB20"/>
      <c r="AC20" s="78"/>
      <c r="AD20" s="78"/>
      <c r="AE20" s="78"/>
      <c r="AF20" s="78"/>
      <c r="AG20" s="78"/>
      <c r="AH20" s="78"/>
      <c r="AI20" s="78"/>
    </row>
    <row r="21" spans="13:35" ht="23.25" x14ac:dyDescent="0.35">
      <c r="Q21" s="131"/>
      <c r="R21" s="80"/>
      <c r="S21" s="80"/>
      <c r="T21" s="80"/>
      <c r="U21" s="80"/>
      <c r="V21"/>
      <c r="W21"/>
      <c r="X21"/>
      <c r="Y21"/>
      <c r="Z21"/>
      <c r="AA21"/>
      <c r="AB21"/>
      <c r="AC21" s="78"/>
      <c r="AD21" s="78"/>
      <c r="AE21" s="78"/>
      <c r="AF21" s="78"/>
      <c r="AG21" s="78"/>
      <c r="AH21" s="78"/>
      <c r="AI21" s="78"/>
    </row>
    <row r="22" spans="13:35" ht="23.25" customHeight="1" x14ac:dyDescent="0.35">
      <c r="Q22" s="131"/>
      <c r="R22" s="80"/>
      <c r="S22" s="80"/>
      <c r="T22" s="80"/>
      <c r="U22" s="80"/>
      <c r="V22" s="132"/>
      <c r="W22" s="132"/>
      <c r="X22"/>
      <c r="Y22"/>
      <c r="Z22"/>
      <c r="AA22"/>
      <c r="AB22"/>
      <c r="AC22" s="78"/>
      <c r="AD22" s="78"/>
      <c r="AE22" s="78"/>
      <c r="AF22" s="78"/>
      <c r="AG22" s="78"/>
      <c r="AH22" s="78"/>
      <c r="AI22" s="78"/>
    </row>
    <row r="23" spans="13:35" ht="23.25" customHeight="1" x14ac:dyDescent="0.35">
      <c r="Q23" s="131"/>
      <c r="R23" s="80"/>
      <c r="S23" s="80"/>
      <c r="T23" s="80"/>
      <c r="U23" s="80"/>
      <c r="V23" s="132"/>
      <c r="W23" s="132"/>
      <c r="X23"/>
      <c r="Y23"/>
      <c r="Z23"/>
      <c r="AA23"/>
      <c r="AB23"/>
      <c r="AC23" s="78"/>
      <c r="AD23" s="78"/>
      <c r="AE23" s="78"/>
      <c r="AF23" s="78"/>
      <c r="AG23" s="78"/>
      <c r="AH23" s="78"/>
      <c r="AI23" s="78"/>
    </row>
    <row r="24" spans="13:35" ht="23.25" x14ac:dyDescent="0.35">
      <c r="M24" s="81"/>
      <c r="Q24" s="131"/>
      <c r="R24" s="80"/>
      <c r="S24" s="80"/>
      <c r="T24" s="80"/>
      <c r="U24" s="80"/>
      <c r="V24"/>
      <c r="W24"/>
      <c r="X24"/>
      <c r="Y24"/>
      <c r="Z24"/>
      <c r="AA24"/>
      <c r="AB24"/>
      <c r="AC24" s="78"/>
      <c r="AD24" s="78"/>
      <c r="AE24" s="78"/>
      <c r="AF24" s="78"/>
      <c r="AG24" s="78"/>
      <c r="AH24" s="78"/>
      <c r="AI24" s="78"/>
    </row>
    <row r="25" spans="13:35" ht="23.25" x14ac:dyDescent="0.35">
      <c r="Q25" s="80"/>
      <c r="R25" s="80"/>
      <c r="S25" s="80"/>
      <c r="T25" s="80"/>
      <c r="U25" s="80"/>
      <c r="V25"/>
      <c r="W25"/>
      <c r="X25"/>
      <c r="Y25"/>
      <c r="Z25"/>
      <c r="AA25"/>
      <c r="AB25"/>
      <c r="AC25" s="78"/>
      <c r="AD25" s="78"/>
      <c r="AE25" s="78"/>
      <c r="AF25" s="78"/>
      <c r="AG25" s="78"/>
      <c r="AH25" s="78"/>
      <c r="AI25" s="78"/>
    </row>
    <row r="26" spans="13:35" ht="23.25" x14ac:dyDescent="0.35">
      <c r="Q26" s="133"/>
      <c r="R26" s="84"/>
      <c r="S26" s="80"/>
      <c r="T26" s="80"/>
      <c r="U26" s="80"/>
      <c r="V26"/>
      <c r="W26"/>
      <c r="X26"/>
      <c r="Y26"/>
      <c r="Z26"/>
      <c r="AA26"/>
      <c r="AB26"/>
      <c r="AC26" s="78"/>
      <c r="AD26" s="78"/>
      <c r="AE26" s="78"/>
      <c r="AF26" s="78"/>
      <c r="AG26" s="78"/>
      <c r="AH26" s="78"/>
      <c r="AI26" s="78"/>
    </row>
    <row r="27" spans="13:35" ht="23.25" customHeight="1" x14ac:dyDescent="0.35">
      <c r="Q27" s="80"/>
      <c r="R27" s="80"/>
      <c r="S27" s="80"/>
      <c r="T27" s="80"/>
      <c r="U27" s="80"/>
      <c r="V27" s="132"/>
      <c r="W27" s="132"/>
      <c r="X27"/>
      <c r="Y27"/>
      <c r="Z27"/>
      <c r="AA27"/>
      <c r="AB27"/>
      <c r="AC27" s="78"/>
      <c r="AD27" s="78"/>
      <c r="AE27" s="78"/>
      <c r="AF27" s="78"/>
      <c r="AG27" s="78"/>
      <c r="AH27" s="78"/>
      <c r="AI27" s="78"/>
    </row>
    <row r="28" spans="13:35" ht="23.25" customHeight="1" x14ac:dyDescent="0.35">
      <c r="Q28" s="80"/>
      <c r="R28" s="80"/>
      <c r="S28" s="80"/>
      <c r="T28" s="80"/>
      <c r="U28" s="80"/>
      <c r="V28" s="132"/>
      <c r="W28" s="132"/>
      <c r="X28"/>
      <c r="Y28"/>
      <c r="Z28"/>
      <c r="AA28"/>
      <c r="AB28"/>
      <c r="AC28" s="78"/>
      <c r="AD28" s="78"/>
      <c r="AE28" s="78"/>
      <c r="AF28" s="78"/>
      <c r="AG28" s="78"/>
      <c r="AH28" s="78"/>
      <c r="AI28" s="78"/>
    </row>
    <row r="29" spans="13:35" x14ac:dyDescent="0.25">
      <c r="Q29"/>
      <c r="R29"/>
      <c r="S29"/>
      <c r="T29"/>
      <c r="U29"/>
      <c r="V29"/>
      <c r="W29"/>
      <c r="X29"/>
      <c r="Y29"/>
      <c r="Z29"/>
      <c r="AA29"/>
      <c r="AB29"/>
      <c r="AC29" s="78"/>
      <c r="AD29" s="78"/>
      <c r="AE29" s="78"/>
      <c r="AF29" s="78"/>
      <c r="AG29" s="78"/>
      <c r="AH29" s="78"/>
      <c r="AI29" s="78"/>
    </row>
    <row r="30" spans="13:35" x14ac:dyDescent="0.25">
      <c r="Q30"/>
      <c r="R30"/>
      <c r="S30"/>
      <c r="T30"/>
      <c r="U30"/>
      <c r="V30"/>
      <c r="W30"/>
      <c r="X30"/>
      <c r="Y30"/>
      <c r="Z30"/>
      <c r="AA30"/>
      <c r="AB30"/>
      <c r="AC30" s="78"/>
      <c r="AD30" s="78"/>
      <c r="AE30" s="78"/>
      <c r="AF30" s="78"/>
      <c r="AG30" s="78"/>
      <c r="AH30" s="78"/>
      <c r="AI30" s="78"/>
    </row>
    <row r="31" spans="13:35" x14ac:dyDescent="0.25">
      <c r="Q31"/>
      <c r="R31"/>
      <c r="S31"/>
      <c r="T31"/>
      <c r="U31"/>
      <c r="V31"/>
      <c r="W31"/>
      <c r="X31"/>
      <c r="Y31"/>
      <c r="Z31"/>
      <c r="AA31"/>
      <c r="AB31"/>
      <c r="AC31" s="78"/>
      <c r="AD31" s="78"/>
      <c r="AE31" s="78"/>
      <c r="AF31" s="78"/>
      <c r="AG31" s="78"/>
      <c r="AH31" s="78"/>
      <c r="AI31" s="78"/>
    </row>
    <row r="32" spans="13:35" x14ac:dyDescent="0.25">
      <c r="Q32"/>
      <c r="R32"/>
      <c r="S32"/>
      <c r="T32"/>
      <c r="U32"/>
      <c r="V32"/>
      <c r="W32"/>
      <c r="X32"/>
      <c r="Y32"/>
      <c r="Z32"/>
      <c r="AA32"/>
      <c r="AB32"/>
      <c r="AC32" s="78"/>
      <c r="AD32" s="78"/>
      <c r="AE32" s="78"/>
      <c r="AF32" s="78"/>
      <c r="AG32" s="78"/>
      <c r="AH32" s="78"/>
      <c r="AI32" s="78"/>
    </row>
    <row r="33" spans="16:35" x14ac:dyDescent="0.25">
      <c r="Q33"/>
      <c r="R33"/>
      <c r="S33"/>
      <c r="T33"/>
      <c r="U33"/>
      <c r="V33"/>
      <c r="W33"/>
      <c r="X33"/>
      <c r="Y33"/>
      <c r="Z33"/>
      <c r="AA33"/>
      <c r="AB33"/>
      <c r="AC33" s="78"/>
      <c r="AD33" s="78"/>
      <c r="AE33" s="78"/>
      <c r="AF33" s="78"/>
      <c r="AG33" s="78"/>
      <c r="AH33" s="78"/>
      <c r="AI33" s="78"/>
    </row>
    <row r="34" spans="16:35" x14ac:dyDescent="0.25">
      <c r="Q34"/>
      <c r="R34"/>
      <c r="S34"/>
      <c r="T34"/>
      <c r="U34"/>
      <c r="V34"/>
      <c r="W34"/>
      <c r="X34"/>
      <c r="Y34"/>
      <c r="Z34"/>
      <c r="AA34"/>
      <c r="AB34"/>
      <c r="AC34" s="78"/>
      <c r="AD34" s="78"/>
      <c r="AE34" s="78"/>
      <c r="AF34" s="78"/>
      <c r="AG34" s="78"/>
      <c r="AH34" s="78"/>
      <c r="AI34" s="78"/>
    </row>
    <row r="35" spans="16:35" x14ac:dyDescent="0.25">
      <c r="T35" s="78"/>
      <c r="U35" s="78"/>
      <c r="V35" s="78"/>
      <c r="W35" s="78"/>
      <c r="X35" s="78"/>
      <c r="Y35" s="78"/>
      <c r="Z35" s="78"/>
      <c r="AA35" s="78"/>
      <c r="AB35" s="78"/>
      <c r="AC35" s="78"/>
      <c r="AD35" s="78"/>
      <c r="AE35" s="78"/>
      <c r="AF35" s="78"/>
      <c r="AG35" s="78"/>
      <c r="AH35" s="78"/>
      <c r="AI35" s="78"/>
    </row>
    <row r="36" spans="16:35" x14ac:dyDescent="0.25">
      <c r="T36" s="78"/>
      <c r="U36" s="78"/>
      <c r="V36" s="78"/>
      <c r="W36" s="78"/>
      <c r="X36" s="78"/>
      <c r="Y36" s="78"/>
      <c r="Z36" s="78"/>
      <c r="AA36" s="78"/>
      <c r="AB36" s="78"/>
      <c r="AC36" s="78"/>
      <c r="AD36" s="78"/>
      <c r="AE36" s="78"/>
      <c r="AF36" s="78"/>
      <c r="AG36" s="78"/>
      <c r="AH36" s="78"/>
      <c r="AI36" s="78"/>
    </row>
    <row r="37" spans="16:35" x14ac:dyDescent="0.25">
      <c r="T37" s="78"/>
      <c r="U37" s="78"/>
      <c r="V37" s="78"/>
      <c r="W37" s="78"/>
      <c r="X37" s="78"/>
      <c r="Y37" s="78"/>
      <c r="Z37" s="78"/>
      <c r="AA37" s="78"/>
      <c r="AB37" s="78"/>
      <c r="AC37" s="78"/>
      <c r="AD37" s="78"/>
      <c r="AE37" s="78"/>
      <c r="AF37" s="78"/>
      <c r="AG37" s="78"/>
      <c r="AH37" s="78"/>
      <c r="AI37" s="78"/>
    </row>
    <row r="40" spans="16:35" ht="26.25" x14ac:dyDescent="0.4">
      <c r="P40" s="85"/>
      <c r="Q40" s="85"/>
      <c r="R40" s="85"/>
      <c r="S40" s="85"/>
      <c r="T40" s="85"/>
      <c r="U40" s="85"/>
      <c r="V40" s="85"/>
      <c r="W40" s="85"/>
      <c r="X40" s="85"/>
      <c r="Y40" s="85"/>
      <c r="Z40" s="85"/>
      <c r="AA40" s="85"/>
      <c r="AB40" s="85"/>
      <c r="AC40" s="85"/>
    </row>
    <row r="41" spans="16:35" ht="26.25" x14ac:dyDescent="0.4">
      <c r="P41" s="85"/>
      <c r="Q41" s="85"/>
      <c r="R41" s="85"/>
      <c r="S41" s="85"/>
      <c r="T41" s="85"/>
      <c r="U41" s="85"/>
      <c r="V41" s="85"/>
      <c r="W41" s="85"/>
      <c r="X41" s="85"/>
      <c r="Y41" s="85"/>
      <c r="Z41" s="85"/>
      <c r="AA41" s="85"/>
      <c r="AB41" s="85"/>
      <c r="AC41" s="85"/>
    </row>
    <row r="42" spans="16:35" ht="26.25" x14ac:dyDescent="0.4">
      <c r="P42" s="85"/>
      <c r="Q42" s="85"/>
      <c r="R42" s="85"/>
      <c r="S42" s="85"/>
      <c r="T42" s="85"/>
      <c r="U42" s="85"/>
      <c r="V42" s="85"/>
      <c r="W42" s="85"/>
      <c r="X42" s="85"/>
      <c r="Y42" s="85"/>
      <c r="Z42" s="85"/>
      <c r="AA42" s="85"/>
      <c r="AB42" s="85"/>
      <c r="AC42" s="85"/>
    </row>
    <row r="43" spans="16:35" ht="26.25" x14ac:dyDescent="0.4">
      <c r="P43" s="85"/>
      <c r="Q43" s="85"/>
      <c r="R43" s="85"/>
      <c r="S43" s="85"/>
      <c r="T43" s="85"/>
      <c r="U43" s="85"/>
      <c r="V43" s="85"/>
      <c r="W43" s="85"/>
      <c r="X43" s="85"/>
      <c r="Y43" s="85"/>
      <c r="Z43" s="85"/>
      <c r="AA43" s="85"/>
      <c r="AB43" s="85"/>
      <c r="AC43" s="85"/>
    </row>
    <row r="44" spans="16:35" ht="26.25" x14ac:dyDescent="0.4">
      <c r="P44" s="85"/>
      <c r="Q44" s="85"/>
      <c r="R44" s="85"/>
      <c r="S44" s="85"/>
      <c r="T44" s="85"/>
      <c r="U44" s="85"/>
      <c r="V44" s="85"/>
      <c r="W44" s="85"/>
      <c r="X44" s="85"/>
      <c r="Y44" s="85"/>
      <c r="Z44" s="85"/>
      <c r="AA44" s="85"/>
      <c r="AB44" s="85"/>
      <c r="AC44" s="85"/>
    </row>
    <row r="45" spans="16:35" ht="26.25" x14ac:dyDescent="0.4">
      <c r="P45" s="85"/>
      <c r="Q45" s="85"/>
      <c r="R45" s="85"/>
      <c r="S45" s="85"/>
      <c r="T45" s="85"/>
      <c r="U45" s="85"/>
      <c r="V45" s="85"/>
      <c r="W45" s="85"/>
      <c r="X45" s="85"/>
      <c r="Y45" s="85"/>
      <c r="Z45" s="85"/>
      <c r="AA45" s="85"/>
      <c r="AB45" s="85"/>
      <c r="AC45" s="85"/>
    </row>
    <row r="46" spans="16:35" ht="26.25" x14ac:dyDescent="0.4">
      <c r="P46" s="85"/>
      <c r="Q46" s="85"/>
      <c r="R46" s="85"/>
      <c r="S46" s="85"/>
      <c r="T46" s="85"/>
      <c r="U46" s="85"/>
      <c r="V46" s="85"/>
      <c r="W46" s="85"/>
      <c r="X46" s="85"/>
      <c r="Y46" s="85"/>
      <c r="Z46" s="85"/>
      <c r="AA46" s="85"/>
      <c r="AB46" s="85"/>
      <c r="AC46" s="85"/>
    </row>
    <row r="47" spans="16:35" ht="26.25" x14ac:dyDescent="0.4">
      <c r="P47" s="85"/>
      <c r="Q47" s="85"/>
      <c r="R47" s="85"/>
      <c r="S47" s="85"/>
      <c r="T47" s="85"/>
      <c r="U47" s="85"/>
      <c r="V47" s="85"/>
      <c r="W47" s="85"/>
      <c r="X47" s="85"/>
      <c r="Y47" s="85"/>
      <c r="Z47" s="85"/>
      <c r="AA47" s="85"/>
      <c r="AB47" s="85"/>
      <c r="AC47" s="85"/>
    </row>
    <row r="48" spans="16:35" ht="26.25" x14ac:dyDescent="0.4">
      <c r="P48" s="85"/>
      <c r="Q48" s="85"/>
      <c r="R48" s="85"/>
      <c r="S48" s="85"/>
      <c r="T48" s="85"/>
      <c r="U48" s="85"/>
      <c r="V48" s="85"/>
      <c r="W48" s="85"/>
      <c r="X48" s="85"/>
      <c r="Y48" s="85"/>
      <c r="Z48" s="85"/>
      <c r="AA48" s="85"/>
      <c r="AB48" s="85"/>
      <c r="AC48" s="85"/>
    </row>
    <row r="49" spans="16:29" ht="26.25" x14ac:dyDescent="0.4">
      <c r="P49" s="85"/>
      <c r="Q49" s="85"/>
      <c r="R49" s="85"/>
      <c r="S49" s="85"/>
      <c r="T49" s="85"/>
      <c r="U49" s="85"/>
      <c r="V49" s="85"/>
      <c r="W49" s="85"/>
      <c r="X49" s="85"/>
      <c r="Y49" s="85"/>
      <c r="Z49" s="85"/>
      <c r="AA49" s="85"/>
      <c r="AB49" s="85"/>
      <c r="AC49" s="85"/>
    </row>
    <row r="50" spans="16:29" ht="26.25" x14ac:dyDescent="0.4">
      <c r="P50" s="85"/>
      <c r="Q50" s="85"/>
      <c r="R50" s="85"/>
      <c r="S50" s="85"/>
      <c r="T50" s="85"/>
      <c r="U50" s="85"/>
      <c r="V50" s="85"/>
      <c r="W50" s="85"/>
      <c r="X50" s="85"/>
      <c r="Y50" s="85"/>
      <c r="Z50" s="85"/>
      <c r="AA50" s="85"/>
      <c r="AB50" s="85"/>
      <c r="AC50" s="85"/>
    </row>
    <row r="51" spans="16:29" ht="26.25" x14ac:dyDescent="0.4">
      <c r="P51" s="85"/>
      <c r="Q51" s="85"/>
      <c r="R51" s="85"/>
      <c r="S51" s="85"/>
      <c r="T51" s="85"/>
      <c r="U51" s="85"/>
      <c r="V51" s="85"/>
      <c r="W51" s="85"/>
      <c r="X51" s="85"/>
      <c r="Y51" s="85"/>
      <c r="Z51" s="85"/>
      <c r="AA51" s="85"/>
      <c r="AB51" s="85"/>
      <c r="AC51" s="85"/>
    </row>
    <row r="52" spans="16:29" ht="26.25" x14ac:dyDescent="0.4">
      <c r="P52" s="85"/>
      <c r="Q52" s="85"/>
      <c r="R52" s="85"/>
      <c r="S52" s="85"/>
      <c r="T52" s="85"/>
      <c r="U52" s="85"/>
      <c r="V52" s="85"/>
      <c r="W52" s="85"/>
      <c r="X52" s="85"/>
      <c r="Y52" s="85"/>
      <c r="Z52" s="85"/>
      <c r="AA52" s="85"/>
      <c r="AB52" s="85"/>
      <c r="AC52" s="85"/>
    </row>
    <row r="53" spans="16:29" ht="26.25" x14ac:dyDescent="0.4">
      <c r="P53" s="85"/>
      <c r="Q53" s="85"/>
      <c r="R53" s="85"/>
      <c r="S53" s="85"/>
      <c r="T53" s="85"/>
      <c r="U53" s="85"/>
      <c r="V53" s="85"/>
      <c r="W53" s="85"/>
      <c r="X53" s="85"/>
      <c r="Y53" s="85"/>
      <c r="Z53" s="85"/>
      <c r="AA53" s="85"/>
      <c r="AB53" s="85"/>
      <c r="AC53" s="85"/>
    </row>
    <row r="54" spans="16:29" ht="26.25" x14ac:dyDescent="0.4">
      <c r="P54" s="85"/>
      <c r="Q54" s="85"/>
      <c r="R54" s="85"/>
      <c r="S54" s="85"/>
      <c r="T54" s="85"/>
      <c r="U54" s="85"/>
      <c r="V54" s="85"/>
      <c r="W54" s="85"/>
      <c r="X54" s="85"/>
      <c r="Y54" s="85"/>
      <c r="Z54" s="85"/>
      <c r="AA54" s="85"/>
      <c r="AB54" s="85"/>
      <c r="AC54" s="85"/>
    </row>
    <row r="55" spans="16:29" ht="26.25" x14ac:dyDescent="0.4">
      <c r="P55" s="85"/>
      <c r="Q55" s="85"/>
      <c r="R55" s="85"/>
      <c r="S55" s="85"/>
      <c r="T55" s="85"/>
      <c r="U55" s="85"/>
      <c r="V55" s="85"/>
      <c r="W55" s="85"/>
      <c r="X55" s="85"/>
      <c r="Y55" s="85"/>
      <c r="Z55" s="85"/>
      <c r="AA55" s="85"/>
      <c r="AB55" s="85"/>
      <c r="AC55" s="85"/>
    </row>
    <row r="56" spans="16:29" ht="26.25" x14ac:dyDescent="0.4">
      <c r="P56" s="85"/>
      <c r="Q56" s="86"/>
      <c r="R56" s="86"/>
      <c r="S56" s="86"/>
      <c r="T56" s="85"/>
      <c r="U56" s="85"/>
      <c r="V56" s="85"/>
      <c r="W56" s="85"/>
      <c r="X56" s="85"/>
      <c r="Y56" s="85"/>
      <c r="Z56" s="85"/>
      <c r="AA56" s="85"/>
      <c r="AB56" s="85"/>
      <c r="AC56" s="85"/>
    </row>
    <row r="57" spans="16:29" ht="26.25" x14ac:dyDescent="0.4">
      <c r="P57" s="85"/>
      <c r="Q57" s="86"/>
      <c r="R57" s="87"/>
      <c r="S57" s="86"/>
      <c r="T57" s="85"/>
      <c r="U57" s="85"/>
      <c r="V57" s="85"/>
      <c r="W57" s="85"/>
      <c r="X57" s="85"/>
      <c r="Y57" s="85"/>
      <c r="Z57" s="85"/>
      <c r="AA57" s="85"/>
      <c r="AB57" s="85"/>
      <c r="AC57" s="85"/>
    </row>
    <row r="58" spans="16:29" ht="26.25" x14ac:dyDescent="0.4">
      <c r="P58" s="85"/>
      <c r="Q58" s="86"/>
      <c r="R58" s="87"/>
      <c r="S58" s="86"/>
      <c r="T58" s="85"/>
      <c r="U58" s="85"/>
      <c r="V58" s="85"/>
      <c r="W58" s="85"/>
      <c r="X58" s="85"/>
      <c r="Y58" s="85"/>
      <c r="Z58" s="85"/>
      <c r="AA58" s="85"/>
      <c r="AB58" s="85"/>
      <c r="AC58" s="85"/>
    </row>
    <row r="59" spans="16:29" ht="26.25" x14ac:dyDescent="0.4">
      <c r="P59" s="85"/>
      <c r="Q59" s="85"/>
      <c r="R59" s="85"/>
      <c r="S59" s="85"/>
      <c r="T59" s="85"/>
      <c r="U59" s="85"/>
      <c r="V59" s="85"/>
      <c r="W59" s="85"/>
      <c r="X59" s="85"/>
      <c r="Y59" s="85"/>
      <c r="Z59" s="85"/>
      <c r="AA59" s="85"/>
      <c r="AB59" s="85"/>
      <c r="AC59" s="85"/>
    </row>
    <row r="60" spans="16:29" ht="26.25" x14ac:dyDescent="0.4">
      <c r="P60" s="85"/>
      <c r="Q60" s="85"/>
      <c r="R60" s="85"/>
      <c r="S60" s="85"/>
      <c r="T60" s="85"/>
      <c r="U60" s="85"/>
      <c r="V60" s="85"/>
      <c r="W60" s="85"/>
      <c r="X60" s="85"/>
      <c r="Y60" s="85"/>
      <c r="Z60" s="85"/>
      <c r="AA60" s="85"/>
      <c r="AB60" s="85"/>
      <c r="AC60" s="85"/>
    </row>
    <row r="61" spans="16:29" ht="26.25" x14ac:dyDescent="0.4">
      <c r="P61" s="85"/>
      <c r="Q61" s="85"/>
      <c r="R61" s="85"/>
      <c r="S61" s="85"/>
      <c r="T61" s="85"/>
      <c r="U61" s="85"/>
      <c r="V61" s="85"/>
      <c r="W61" s="85"/>
      <c r="X61" s="85"/>
      <c r="Y61" s="85"/>
      <c r="Z61" s="85"/>
      <c r="AA61" s="85"/>
      <c r="AB61" s="85"/>
      <c r="AC61" s="85"/>
    </row>
    <row r="62" spans="16:29" ht="26.25" x14ac:dyDescent="0.4">
      <c r="P62" s="85"/>
      <c r="Q62" s="85"/>
      <c r="R62" s="85"/>
      <c r="S62" s="85"/>
      <c r="T62" s="85"/>
      <c r="U62" s="85"/>
      <c r="V62" s="85"/>
      <c r="W62" s="85"/>
      <c r="X62" s="85"/>
      <c r="Y62" s="85"/>
      <c r="Z62" s="85"/>
      <c r="AA62" s="85"/>
      <c r="AB62" s="85"/>
      <c r="AC62" s="85"/>
    </row>
    <row r="67" spans="16:23" x14ac:dyDescent="0.25">
      <c r="P67" s="81"/>
    </row>
    <row r="68" spans="16:23" x14ac:dyDescent="0.25">
      <c r="P68" s="81"/>
    </row>
    <row r="69" spans="16:23" x14ac:dyDescent="0.25">
      <c r="P69" s="81"/>
    </row>
    <row r="73" spans="16:23" x14ac:dyDescent="0.25">
      <c r="Q73" s="88"/>
      <c r="R73" s="88"/>
      <c r="S73" s="88"/>
      <c r="T73" s="88"/>
      <c r="U73" s="88"/>
      <c r="V73" s="88"/>
      <c r="W73" s="88"/>
    </row>
    <row r="74" spans="16:23" x14ac:dyDescent="0.25">
      <c r="Q74" s="88"/>
      <c r="R74" s="88"/>
      <c r="S74" s="88"/>
      <c r="T74" s="88"/>
      <c r="U74" s="88"/>
      <c r="V74" s="88"/>
      <c r="W74" s="88"/>
    </row>
    <row r="79" spans="16:23" x14ac:dyDescent="0.25">
      <c r="Q79" s="88"/>
      <c r="R79" s="88"/>
      <c r="S79" s="88"/>
      <c r="T79" s="88"/>
      <c r="U79" s="88"/>
      <c r="V79" s="88"/>
      <c r="W79" s="88"/>
    </row>
    <row r="80" spans="16:23" x14ac:dyDescent="0.25">
      <c r="Q80" s="88"/>
      <c r="R80" s="88"/>
      <c r="S80" s="88"/>
      <c r="T80" s="88"/>
      <c r="U80" s="88"/>
      <c r="V80" s="88"/>
      <c r="W80" s="88"/>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D2:AB42"/>
  <sheetViews>
    <sheetView zoomScale="70" zoomScaleNormal="70" workbookViewId="0"/>
  </sheetViews>
  <sheetFormatPr defaultColWidth="9.140625" defaultRowHeight="15" x14ac:dyDescent="0.25"/>
  <cols>
    <col min="1" max="16" width="9.140625" style="54"/>
    <col min="17" max="17" width="11.7109375" style="54" customWidth="1"/>
    <col min="18" max="16384" width="9.140625" style="54"/>
  </cols>
  <sheetData>
    <row r="2" spans="6:28" x14ac:dyDescent="0.25">
      <c r="F2" s="159"/>
    </row>
    <row r="13" spans="6:28" x14ac:dyDescent="0.25">
      <c r="P13"/>
      <c r="Q13"/>
      <c r="R13"/>
      <c r="S13"/>
      <c r="T13"/>
      <c r="U13"/>
      <c r="V13"/>
      <c r="W13"/>
      <c r="X13"/>
      <c r="Y13"/>
      <c r="Z13"/>
      <c r="AA13"/>
      <c r="AB13"/>
    </row>
    <row r="14" spans="6:28" x14ac:dyDescent="0.25">
      <c r="P14"/>
      <c r="Q14"/>
      <c r="R14"/>
      <c r="S14"/>
      <c r="T14"/>
      <c r="U14"/>
      <c r="V14"/>
      <c r="W14"/>
      <c r="X14"/>
      <c r="Y14"/>
      <c r="Z14"/>
      <c r="AA14"/>
      <c r="AB14"/>
    </row>
    <row r="15" spans="6:28" x14ac:dyDescent="0.25">
      <c r="P15"/>
      <c r="Q15"/>
      <c r="R15"/>
      <c r="S15"/>
      <c r="T15"/>
      <c r="U15"/>
      <c r="V15"/>
      <c r="W15"/>
      <c r="X15"/>
      <c r="Y15"/>
      <c r="Z15"/>
      <c r="AA15"/>
      <c r="AB15"/>
    </row>
    <row r="16" spans="6:28" x14ac:dyDescent="0.25">
      <c r="P16"/>
      <c r="Q16"/>
      <c r="R16"/>
      <c r="S16"/>
      <c r="T16"/>
      <c r="U16"/>
      <c r="V16"/>
      <c r="W16"/>
      <c r="X16"/>
      <c r="Y16"/>
      <c r="Z16"/>
      <c r="AA16"/>
      <c r="AB16"/>
    </row>
    <row r="17" spans="4:28" x14ac:dyDescent="0.25">
      <c r="P17"/>
      <c r="Q17"/>
      <c r="R17"/>
      <c r="S17"/>
      <c r="T17"/>
      <c r="U17"/>
      <c r="V17"/>
      <c r="W17"/>
      <c r="X17"/>
      <c r="Y17"/>
      <c r="Z17"/>
      <c r="AA17"/>
      <c r="AB17"/>
    </row>
    <row r="18" spans="4:28" x14ac:dyDescent="0.25">
      <c r="P18"/>
      <c r="Q18"/>
      <c r="R18"/>
      <c r="S18"/>
      <c r="T18"/>
      <c r="U18"/>
      <c r="V18"/>
      <c r="W18"/>
      <c r="X18"/>
      <c r="Y18"/>
      <c r="Z18"/>
      <c r="AA18"/>
      <c r="AB18"/>
    </row>
    <row r="19" spans="4:28" x14ac:dyDescent="0.25">
      <c r="P19"/>
      <c r="Q19"/>
      <c r="R19"/>
      <c r="S19"/>
      <c r="T19"/>
      <c r="U19"/>
      <c r="V19"/>
      <c r="W19"/>
      <c r="X19"/>
      <c r="Y19"/>
      <c r="Z19"/>
      <c r="AA19"/>
      <c r="AB19"/>
    </row>
    <row r="20" spans="4:28" x14ac:dyDescent="0.25">
      <c r="P20"/>
      <c r="Q20"/>
      <c r="R20"/>
      <c r="S20"/>
      <c r="T20"/>
      <c r="U20"/>
      <c r="V20"/>
      <c r="W20"/>
      <c r="X20"/>
      <c r="Y20"/>
      <c r="Z20"/>
      <c r="AA20"/>
      <c r="AB20"/>
    </row>
    <row r="21" spans="4:28" x14ac:dyDescent="0.25">
      <c r="P21"/>
      <c r="Q21"/>
      <c r="R21"/>
      <c r="S21"/>
      <c r="T21"/>
      <c r="U21"/>
      <c r="V21"/>
      <c r="W21"/>
      <c r="X21"/>
      <c r="Y21"/>
      <c r="Z21"/>
      <c r="AA21"/>
      <c r="AB21"/>
    </row>
    <row r="22" spans="4:28" x14ac:dyDescent="0.25">
      <c r="P22"/>
      <c r="Q22"/>
      <c r="R22"/>
      <c r="S22"/>
      <c r="T22"/>
      <c r="U22"/>
      <c r="V22"/>
      <c r="W22"/>
      <c r="X22"/>
      <c r="Y22"/>
      <c r="Z22"/>
      <c r="AA22"/>
      <c r="AB22"/>
    </row>
    <row r="23" spans="4:28" x14ac:dyDescent="0.25">
      <c r="P23"/>
      <c r="Q23"/>
      <c r="R23"/>
      <c r="S23"/>
      <c r="T23"/>
      <c r="U23"/>
      <c r="V23"/>
      <c r="W23"/>
      <c r="X23"/>
      <c r="Y23"/>
      <c r="Z23"/>
      <c r="AA23"/>
      <c r="AB23"/>
    </row>
    <row r="24" spans="4:28" x14ac:dyDescent="0.25">
      <c r="P24"/>
      <c r="Q24"/>
      <c r="R24"/>
      <c r="S24"/>
      <c r="T24"/>
      <c r="U24"/>
      <c r="V24"/>
      <c r="W24"/>
      <c r="X24"/>
      <c r="Y24"/>
      <c r="Z24"/>
      <c r="AA24"/>
      <c r="AB24"/>
    </row>
    <row r="25" spans="4:28" x14ac:dyDescent="0.25">
      <c r="P25"/>
      <c r="Q25"/>
      <c r="R25"/>
      <c r="S25"/>
      <c r="T25"/>
      <c r="U25"/>
      <c r="V25"/>
      <c r="W25"/>
      <c r="X25"/>
      <c r="Y25"/>
      <c r="Z25"/>
      <c r="AA25"/>
      <c r="AB25"/>
    </row>
    <row r="26" spans="4:28" ht="21" x14ac:dyDescent="0.25">
      <c r="D26" s="124"/>
      <c r="E26" s="124"/>
      <c r="F26" s="124"/>
      <c r="G26" s="124"/>
      <c r="H26" s="124"/>
      <c r="P26"/>
      <c r="Q26"/>
      <c r="R26"/>
      <c r="S26"/>
      <c r="T26"/>
      <c r="U26"/>
      <c r="V26"/>
      <c r="W26"/>
      <c r="X26"/>
      <c r="Y26"/>
      <c r="Z26"/>
      <c r="AA26"/>
      <c r="AB26"/>
    </row>
    <row r="27" spans="4:28" ht="21" x14ac:dyDescent="0.25">
      <c r="D27" s="124"/>
      <c r="E27" s="124"/>
      <c r="F27" s="124"/>
      <c r="G27" s="124"/>
      <c r="H27" s="124"/>
      <c r="P27"/>
      <c r="Q27"/>
      <c r="R27"/>
      <c r="S27"/>
      <c r="T27"/>
      <c r="U27"/>
      <c r="V27"/>
      <c r="W27"/>
      <c r="X27"/>
      <c r="Y27"/>
      <c r="Z27"/>
      <c r="AA27"/>
      <c r="AB27"/>
    </row>
    <row r="28" spans="4:28" ht="21" x14ac:dyDescent="0.25">
      <c r="D28" s="124"/>
      <c r="E28" s="124"/>
      <c r="F28" s="124"/>
      <c r="G28" s="124"/>
      <c r="H28" s="124"/>
      <c r="P28"/>
      <c r="Q28"/>
      <c r="R28"/>
      <c r="S28"/>
      <c r="T28"/>
      <c r="U28"/>
      <c r="V28"/>
      <c r="W28"/>
      <c r="X28"/>
      <c r="Y28"/>
      <c r="Z28"/>
      <c r="AA28"/>
      <c r="AB28"/>
    </row>
    <row r="29" spans="4:28" ht="21" x14ac:dyDescent="0.25">
      <c r="D29" s="124"/>
      <c r="E29" s="124"/>
      <c r="F29" s="124"/>
      <c r="G29" s="124"/>
      <c r="H29" s="124"/>
      <c r="P29"/>
      <c r="Q29"/>
      <c r="R29"/>
      <c r="S29"/>
      <c r="T29"/>
      <c r="U29"/>
      <c r="V29"/>
      <c r="W29"/>
      <c r="X29"/>
      <c r="Y29"/>
      <c r="Z29"/>
      <c r="AA29"/>
      <c r="AB29"/>
    </row>
    <row r="30" spans="4:28" ht="21" x14ac:dyDescent="0.25">
      <c r="D30" s="124"/>
      <c r="E30" s="124"/>
      <c r="F30" s="124"/>
      <c r="G30" s="124"/>
      <c r="H30" s="124"/>
      <c r="P30"/>
      <c r="Q30" s="134"/>
      <c r="R30" s="134"/>
      <c r="S30" s="134"/>
      <c r="T30" s="134"/>
      <c r="U30" s="135"/>
      <c r="V30"/>
      <c r="W30"/>
      <c r="X30"/>
      <c r="Y30"/>
      <c r="Z30"/>
      <c r="AA30"/>
      <c r="AB30"/>
    </row>
    <row r="31" spans="4:28" x14ac:dyDescent="0.25">
      <c r="P31"/>
      <c r="Q31" s="134"/>
      <c r="R31" s="134"/>
      <c r="S31" s="134"/>
      <c r="T31" s="134"/>
      <c r="U31" s="135"/>
      <c r="V31"/>
      <c r="W31"/>
      <c r="X31"/>
      <c r="Y31"/>
      <c r="Z31"/>
      <c r="AA31"/>
      <c r="AB31"/>
    </row>
    <row r="32" spans="4:28" x14ac:dyDescent="0.25">
      <c r="P32"/>
      <c r="Q32" s="134"/>
      <c r="R32" s="134"/>
      <c r="S32" s="134"/>
      <c r="T32" s="134"/>
      <c r="U32" s="135"/>
      <c r="V32"/>
      <c r="W32"/>
      <c r="X32"/>
      <c r="Y32"/>
      <c r="Z32"/>
      <c r="AA32"/>
      <c r="AB32"/>
    </row>
    <row r="33" spans="16:28" x14ac:dyDescent="0.25">
      <c r="P33"/>
      <c r="Q33" s="135"/>
      <c r="R33" s="135"/>
      <c r="S33" s="135"/>
      <c r="T33" s="135"/>
      <c r="U33"/>
      <c r="V33"/>
      <c r="W33"/>
      <c r="X33"/>
      <c r="Y33"/>
      <c r="Z33"/>
      <c r="AA33"/>
      <c r="AB33"/>
    </row>
    <row r="34" spans="16:28" x14ac:dyDescent="0.25">
      <c r="P34"/>
      <c r="Q34"/>
      <c r="R34"/>
      <c r="S34"/>
      <c r="T34"/>
      <c r="U34"/>
      <c r="V34"/>
      <c r="W34"/>
      <c r="X34"/>
      <c r="Y34"/>
      <c r="Z34"/>
      <c r="AA34"/>
      <c r="AB34"/>
    </row>
    <row r="35" spans="16:28" x14ac:dyDescent="0.25">
      <c r="P35"/>
      <c r="Q35"/>
      <c r="R35"/>
      <c r="S35"/>
      <c r="T35"/>
      <c r="U35"/>
      <c r="V35"/>
      <c r="W35"/>
      <c r="X35"/>
      <c r="Y35"/>
      <c r="Z35"/>
      <c r="AA35"/>
      <c r="AB35"/>
    </row>
    <row r="36" spans="16:28" x14ac:dyDescent="0.25">
      <c r="P36"/>
      <c r="Q36" s="134"/>
      <c r="R36" s="134"/>
      <c r="S36" s="134"/>
      <c r="T36" s="134"/>
      <c r="U36" s="135"/>
      <c r="V36"/>
      <c r="W36"/>
      <c r="X36"/>
      <c r="Y36"/>
      <c r="Z36"/>
      <c r="AA36"/>
      <c r="AB36"/>
    </row>
    <row r="37" spans="16:28" x14ac:dyDescent="0.25">
      <c r="P37"/>
      <c r="Q37" s="134"/>
      <c r="R37" s="134"/>
      <c r="S37" s="134"/>
      <c r="T37" s="134"/>
      <c r="U37" s="135"/>
      <c r="V37"/>
      <c r="W37"/>
      <c r="X37"/>
      <c r="Y37"/>
      <c r="Z37"/>
      <c r="AA37"/>
      <c r="AB37"/>
    </row>
    <row r="38" spans="16:28" x14ac:dyDescent="0.25">
      <c r="P38"/>
      <c r="Q38" s="134"/>
      <c r="R38" s="134"/>
      <c r="S38" s="134"/>
      <c r="T38" s="134"/>
      <c r="U38" s="135"/>
      <c r="V38"/>
      <c r="W38"/>
      <c r="X38"/>
      <c r="Y38"/>
      <c r="Z38"/>
      <c r="AA38"/>
      <c r="AB38"/>
    </row>
    <row r="39" spans="16:28" x14ac:dyDescent="0.25">
      <c r="P39"/>
      <c r="Q39" s="135"/>
      <c r="R39" s="135"/>
      <c r="S39" s="135"/>
      <c r="T39" s="135"/>
      <c r="U39"/>
      <c r="V39"/>
      <c r="W39"/>
      <c r="X39"/>
      <c r="Y39"/>
      <c r="Z39"/>
      <c r="AA39"/>
      <c r="AB39"/>
    </row>
    <row r="40" spans="16:28" x14ac:dyDescent="0.25">
      <c r="P40"/>
      <c r="Q40"/>
      <c r="R40"/>
      <c r="S40"/>
      <c r="T40"/>
      <c r="U40"/>
      <c r="V40"/>
      <c r="W40"/>
      <c r="X40"/>
      <c r="Y40"/>
      <c r="Z40"/>
      <c r="AA40"/>
      <c r="AB40"/>
    </row>
    <row r="41" spans="16:28" x14ac:dyDescent="0.25">
      <c r="P41"/>
      <c r="Q41"/>
      <c r="R41"/>
      <c r="S41"/>
      <c r="T41"/>
      <c r="U41"/>
      <c r="V41"/>
      <c r="W41"/>
      <c r="X41"/>
      <c r="Y41"/>
      <c r="Z41"/>
      <c r="AA41"/>
      <c r="AB41"/>
    </row>
    <row r="42" spans="16:28" ht="36" x14ac:dyDescent="0.55000000000000004">
      <c r="P42"/>
      <c r="Q42" s="136"/>
      <c r="R42"/>
      <c r="S42"/>
      <c r="T42"/>
      <c r="U42"/>
      <c r="V42"/>
      <c r="W42"/>
      <c r="X42"/>
      <c r="Y42"/>
      <c r="Z42"/>
      <c r="AA42"/>
      <c r="AB42"/>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A70"/>
  <sheetViews>
    <sheetView zoomScale="70" zoomScaleNormal="70" workbookViewId="0">
      <selection activeCell="AB40" sqref="A1:AB40"/>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13.42578125" style="3" customWidth="1"/>
    <col min="6" max="6" width="12.5703125" style="3" customWidth="1"/>
    <col min="7" max="7" width="19.85546875" style="3" customWidth="1"/>
    <col min="8" max="8" width="26.7109375" style="3" customWidth="1"/>
    <col min="9" max="9" width="16" style="3" customWidth="1"/>
    <col min="10" max="10" width="16.28515625" style="3" customWidth="1"/>
    <col min="11" max="11" width="13.85546875" style="3" customWidth="1"/>
    <col min="12" max="12" width="11.85546875" style="3" customWidth="1"/>
    <col min="13" max="13" width="11.5703125" style="3" customWidth="1"/>
    <col min="14" max="14" width="10.5703125" style="3" customWidth="1"/>
    <col min="15" max="15" width="6.28515625" style="3" customWidth="1"/>
    <col min="16" max="16" width="8.28515625" style="3" customWidth="1"/>
    <col min="17" max="17" width="9.140625" style="3"/>
    <col min="18" max="18" width="7.42578125" style="3" customWidth="1"/>
    <col min="19" max="19" width="25.7109375" style="3" customWidth="1"/>
    <col min="20" max="20" width="18.7109375" style="3" customWidth="1"/>
    <col min="21" max="21" width="17.140625" style="3" customWidth="1"/>
    <col min="22" max="22" width="10.5703125" style="3" customWidth="1"/>
    <col min="23" max="23" width="16.42578125" style="3" customWidth="1"/>
    <col min="24" max="16384" width="9.140625" style="3"/>
  </cols>
  <sheetData>
    <row r="1" spans="1:9" x14ac:dyDescent="0.25">
      <c r="A1" s="3" t="s">
        <v>122</v>
      </c>
    </row>
    <row r="13" spans="1:9" ht="32.25" x14ac:dyDescent="0.4">
      <c r="I13" s="170"/>
    </row>
    <row r="18" spans="5:27" ht="27.75" customHeight="1" thickBot="1" x14ac:dyDescent="0.3"/>
    <row r="19" spans="5:27" ht="30" customHeight="1" thickBot="1" x14ac:dyDescent="0.3">
      <c r="E19" s="160" t="s">
        <v>116</v>
      </c>
      <c r="F19" s="160" t="s">
        <v>115</v>
      </c>
      <c r="I19" s="172" t="s">
        <v>121</v>
      </c>
      <c r="J19" s="161" t="s">
        <v>117</v>
      </c>
      <c r="K19" s="161" t="s">
        <v>118</v>
      </c>
      <c r="S19" t="s">
        <v>15</v>
      </c>
      <c r="T19"/>
      <c r="U19"/>
      <c r="V19"/>
      <c r="W19"/>
      <c r="X19"/>
      <c r="Y19"/>
      <c r="Z19"/>
      <c r="AA19"/>
    </row>
    <row r="20" spans="5:27" ht="27" customHeight="1" thickBot="1" x14ac:dyDescent="0.3">
      <c r="E20" s="18">
        <v>10</v>
      </c>
      <c r="F20" s="18">
        <v>120</v>
      </c>
      <c r="I20" s="162" t="s">
        <v>117</v>
      </c>
      <c r="J20" s="162">
        <v>1</v>
      </c>
      <c r="K20" s="162"/>
      <c r="S20"/>
      <c r="T20"/>
      <c r="U20"/>
      <c r="V20"/>
      <c r="W20"/>
      <c r="X20"/>
      <c r="Y20"/>
      <c r="Z20"/>
      <c r="AA20"/>
    </row>
    <row r="21" spans="5:27" ht="26.25" thickBot="1" x14ac:dyDescent="0.3">
      <c r="E21" s="18">
        <v>14</v>
      </c>
      <c r="F21" s="18">
        <v>130</v>
      </c>
      <c r="I21" s="162" t="s">
        <v>118</v>
      </c>
      <c r="J21" s="166">
        <v>0.8899225668230345</v>
      </c>
      <c r="K21" s="162">
        <v>1</v>
      </c>
      <c r="S21" s="15" t="s">
        <v>16</v>
      </c>
      <c r="T21" s="15"/>
      <c r="U21"/>
      <c r="V21"/>
      <c r="W21"/>
      <c r="X21"/>
      <c r="Y21"/>
      <c r="Z21"/>
      <c r="AA21"/>
    </row>
    <row r="22" spans="5:27" ht="22.5" customHeight="1" x14ac:dyDescent="0.4">
      <c r="E22" s="18">
        <v>16</v>
      </c>
      <c r="F22" s="18">
        <v>170</v>
      </c>
      <c r="S22" s="191" t="s">
        <v>17</v>
      </c>
      <c r="T22" s="192">
        <v>0.88992256682303439</v>
      </c>
      <c r="U22"/>
      <c r="V22"/>
      <c r="W22"/>
      <c r="X22"/>
      <c r="Y22"/>
      <c r="Z22"/>
      <c r="AA22"/>
    </row>
    <row r="23" spans="5:27" ht="23.25" customHeight="1" x14ac:dyDescent="0.25">
      <c r="E23" s="18">
        <v>12</v>
      </c>
      <c r="F23" s="18">
        <v>150</v>
      </c>
      <c r="S23" t="s">
        <v>18</v>
      </c>
      <c r="T23">
        <v>0.79196217494089816</v>
      </c>
      <c r="U23"/>
      <c r="V23"/>
      <c r="W23"/>
      <c r="X23"/>
      <c r="Y23"/>
      <c r="Z23"/>
      <c r="AA23"/>
    </row>
    <row r="24" spans="5:27" ht="25.15" customHeight="1" x14ac:dyDescent="0.25">
      <c r="E24" s="18">
        <v>20</v>
      </c>
      <c r="F24" s="18">
        <v>200</v>
      </c>
      <c r="S24" t="s">
        <v>19</v>
      </c>
      <c r="T24">
        <v>0.76595744680851041</v>
      </c>
      <c r="U24"/>
      <c r="V24"/>
      <c r="W24"/>
      <c r="X24"/>
      <c r="Y24"/>
      <c r="Z24"/>
      <c r="AA24"/>
    </row>
    <row r="25" spans="5:27" ht="25.9" customHeight="1" x14ac:dyDescent="0.25">
      <c r="E25" s="18">
        <v>18</v>
      </c>
      <c r="F25" s="18">
        <v>180</v>
      </c>
      <c r="S25" t="s">
        <v>20</v>
      </c>
      <c r="T25">
        <v>13.540064007726604</v>
      </c>
      <c r="U25"/>
      <c r="V25"/>
      <c r="W25"/>
      <c r="X25"/>
      <c r="Y25"/>
      <c r="Z25"/>
      <c r="AA25"/>
    </row>
    <row r="26" spans="5:27" ht="21" customHeight="1" thickBot="1" x14ac:dyDescent="0.3">
      <c r="E26" s="18">
        <v>16</v>
      </c>
      <c r="F26" s="18">
        <v>190</v>
      </c>
      <c r="S26" s="13" t="s">
        <v>21</v>
      </c>
      <c r="T26" s="13">
        <v>10</v>
      </c>
      <c r="U26"/>
      <c r="V26"/>
      <c r="W26"/>
      <c r="X26"/>
      <c r="Y26"/>
      <c r="Z26"/>
      <c r="AA26"/>
    </row>
    <row r="27" spans="5:27" ht="24" customHeight="1" x14ac:dyDescent="0.25">
      <c r="E27" s="18">
        <v>14</v>
      </c>
      <c r="F27" s="18">
        <v>150</v>
      </c>
      <c r="S27"/>
      <c r="T27"/>
      <c r="U27"/>
      <c r="V27"/>
      <c r="W27"/>
      <c r="X27"/>
      <c r="Y27"/>
      <c r="Z27"/>
      <c r="AA27"/>
    </row>
    <row r="28" spans="5:27" ht="25.15" customHeight="1" thickBot="1" x14ac:dyDescent="0.3">
      <c r="E28" s="18">
        <v>16</v>
      </c>
      <c r="F28" s="18">
        <v>160</v>
      </c>
      <c r="S28" t="s">
        <v>22</v>
      </c>
      <c r="T28"/>
      <c r="U28"/>
      <c r="V28"/>
      <c r="W28"/>
      <c r="X28"/>
      <c r="Y28"/>
      <c r="Z28"/>
      <c r="AA28"/>
    </row>
    <row r="29" spans="5:27" ht="23.25" customHeight="1" x14ac:dyDescent="0.25">
      <c r="E29" s="18">
        <v>18</v>
      </c>
      <c r="F29" s="18">
        <v>200</v>
      </c>
      <c r="S29" s="14"/>
      <c r="T29" s="14" t="s">
        <v>27</v>
      </c>
      <c r="U29" s="14" t="s">
        <v>28</v>
      </c>
      <c r="V29" s="14" t="s">
        <v>29</v>
      </c>
      <c r="W29" s="14" t="s">
        <v>30</v>
      </c>
      <c r="X29" s="14" t="s">
        <v>31</v>
      </c>
      <c r="Y29"/>
      <c r="Z29"/>
      <c r="AA29"/>
    </row>
    <row r="30" spans="5:27" ht="24" customHeight="1" x14ac:dyDescent="0.25">
      <c r="S30" t="s">
        <v>23</v>
      </c>
      <c r="T30">
        <v>1</v>
      </c>
      <c r="U30">
        <v>5583.3333333333321</v>
      </c>
      <c r="V30">
        <v>5583.3333333333321</v>
      </c>
      <c r="W30">
        <v>30.454545454545428</v>
      </c>
      <c r="X30">
        <v>5.6132996549739151E-4</v>
      </c>
      <c r="Y30"/>
      <c r="Z30"/>
      <c r="AA30"/>
    </row>
    <row r="31" spans="5:27" ht="27.75" customHeight="1" x14ac:dyDescent="0.25">
      <c r="S31" t="s">
        <v>24</v>
      </c>
      <c r="T31">
        <v>8</v>
      </c>
      <c r="U31">
        <v>1466.6666666666677</v>
      </c>
      <c r="V31">
        <v>183.33333333333346</v>
      </c>
      <c r="W31"/>
      <c r="X31"/>
      <c r="Y31"/>
      <c r="Z31"/>
      <c r="AA31"/>
    </row>
    <row r="32" spans="5:27" ht="18" customHeight="1" thickBot="1" x14ac:dyDescent="0.3">
      <c r="S32" s="13" t="s">
        <v>25</v>
      </c>
      <c r="T32" s="13">
        <v>9</v>
      </c>
      <c r="U32" s="13">
        <v>7050</v>
      </c>
      <c r="V32" s="13"/>
      <c r="W32" s="13"/>
      <c r="X32" s="13"/>
      <c r="Y32"/>
      <c r="Z32"/>
      <c r="AA32"/>
    </row>
    <row r="33" spans="19:27" ht="28.5" customHeight="1" thickBot="1" x14ac:dyDescent="0.3">
      <c r="S33"/>
      <c r="T33"/>
      <c r="U33"/>
      <c r="V33"/>
      <c r="W33"/>
      <c r="X33"/>
      <c r="Y33"/>
      <c r="Z33"/>
      <c r="AA33"/>
    </row>
    <row r="34" spans="19:27" ht="15.6" customHeight="1" x14ac:dyDescent="0.25">
      <c r="S34" s="14"/>
      <c r="T34" s="14" t="s">
        <v>32</v>
      </c>
      <c r="U34" s="14" t="s">
        <v>20</v>
      </c>
      <c r="V34" s="14" t="s">
        <v>33</v>
      </c>
      <c r="W34" s="14" t="s">
        <v>34</v>
      </c>
      <c r="X34" s="14" t="s">
        <v>35</v>
      </c>
      <c r="Y34" s="14" t="s">
        <v>36</v>
      </c>
      <c r="Z34" s="14" t="s">
        <v>37</v>
      </c>
      <c r="AA34" s="14" t="s">
        <v>38</v>
      </c>
    </row>
    <row r="35" spans="19:27" ht="15.6" customHeight="1" x14ac:dyDescent="0.25">
      <c r="S35" t="s">
        <v>26</v>
      </c>
      <c r="T35">
        <v>36.666666666666572</v>
      </c>
      <c r="U35">
        <v>23.645740871452269</v>
      </c>
      <c r="V35">
        <v>1.5506668564965369</v>
      </c>
      <c r="W35">
        <v>0.15957888255975197</v>
      </c>
      <c r="X35">
        <v>-17.860509562868543</v>
      </c>
      <c r="Y35">
        <v>91.193842896201687</v>
      </c>
      <c r="Z35">
        <v>-17.860509562868543</v>
      </c>
      <c r="AA35">
        <v>91.193842896201687</v>
      </c>
    </row>
    <row r="36" spans="19:27" ht="15.75" thickBot="1" x14ac:dyDescent="0.3">
      <c r="S36" s="13" t="s">
        <v>39</v>
      </c>
      <c r="T36" s="13">
        <v>8.3333333333333393</v>
      </c>
      <c r="U36" s="13">
        <v>1.5100547473409154</v>
      </c>
      <c r="V36" s="13">
        <v>5.5185637130095229</v>
      </c>
      <c r="W36" s="13">
        <v>5.6132996549738935E-4</v>
      </c>
      <c r="X36" s="13">
        <v>4.851140841580504</v>
      </c>
      <c r="Y36" s="13">
        <v>11.815525825086175</v>
      </c>
      <c r="Z36" s="13">
        <v>4.851140841580504</v>
      </c>
      <c r="AA36" s="13">
        <v>11.815525825086175</v>
      </c>
    </row>
    <row r="37" spans="19:27" ht="27.75" customHeight="1" x14ac:dyDescent="0.25"/>
    <row r="38" spans="19:27" ht="24" customHeight="1" x14ac:dyDescent="0.25"/>
    <row r="39" spans="19:27" ht="24.6" customHeight="1" x14ac:dyDescent="0.25"/>
    <row r="40" spans="19:27" ht="22.15" customHeight="1" x14ac:dyDescent="0.25"/>
    <row r="41" spans="19:27" ht="21.6" customHeight="1" x14ac:dyDescent="0.25"/>
    <row r="42" spans="19:27" ht="27.6" customHeight="1" x14ac:dyDescent="0.25"/>
    <row r="46" spans="19:27" ht="15" customHeight="1" x14ac:dyDescent="0.25"/>
    <row r="47" spans="19:27" ht="14.45" customHeight="1" x14ac:dyDescent="0.25"/>
    <row r="48" spans="19:27" ht="14.45" customHeight="1" x14ac:dyDescent="0.25"/>
    <row r="50" spans="3:8" x14ac:dyDescent="0.25">
      <c r="C50" s="23"/>
      <c r="D50" s="23"/>
      <c r="E50" s="23"/>
    </row>
    <row r="51" spans="3:8" x14ac:dyDescent="0.25">
      <c r="C51" s="23"/>
      <c r="D51" s="23"/>
      <c r="E51" s="23"/>
      <c r="F51" s="23"/>
      <c r="G51" s="23"/>
      <c r="H51" s="23"/>
    </row>
    <row r="52" spans="3:8" x14ac:dyDescent="0.25">
      <c r="C52" s="23"/>
      <c r="D52" s="23"/>
      <c r="E52" s="23"/>
      <c r="F52" s="23"/>
      <c r="G52" s="23"/>
      <c r="H52" s="23"/>
    </row>
    <row r="53" spans="3:8" x14ac:dyDescent="0.25">
      <c r="C53" s="23"/>
      <c r="D53" s="23"/>
      <c r="E53" s="23"/>
      <c r="F53" s="23"/>
      <c r="G53" s="23"/>
      <c r="H53" s="23"/>
    </row>
    <row r="65" spans="3:8" ht="15" customHeight="1" x14ac:dyDescent="0.25"/>
    <row r="66" spans="3:8" ht="15" customHeight="1" x14ac:dyDescent="0.25"/>
    <row r="70" spans="3:8" x14ac:dyDescent="0.25">
      <c r="C70" s="23"/>
      <c r="D70" s="23"/>
      <c r="E70" s="23"/>
      <c r="F70" s="23"/>
      <c r="G70" s="23"/>
      <c r="H70" s="23"/>
    </row>
  </sheetData>
  <pageMargins left="0.7" right="0.7" top="0.75" bottom="0.75" header="0.3" footer="0.3"/>
  <pageSetup scale="33"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C15:L70"/>
  <sheetViews>
    <sheetView topLeftCell="A3" zoomScale="70" zoomScaleNormal="70" workbookViewId="0">
      <selection sqref="A1:AA40"/>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13.42578125" style="3" customWidth="1"/>
    <col min="6" max="6" width="12.5703125" style="3" customWidth="1"/>
    <col min="7" max="7" width="19.85546875" style="3" customWidth="1"/>
    <col min="8" max="8" width="26.7109375" style="3" customWidth="1"/>
    <col min="9" max="9" width="4.5703125" style="3" customWidth="1"/>
    <col min="10" max="10" width="11.85546875" style="3" customWidth="1"/>
    <col min="11" max="11" width="19.7109375" style="3" customWidth="1"/>
    <col min="12" max="12" width="11.85546875" style="3" customWidth="1"/>
    <col min="13" max="13" width="6.28515625" style="3" customWidth="1"/>
    <col min="14" max="14" width="10.5703125" style="3" customWidth="1"/>
    <col min="15" max="15" width="6.28515625" style="3" customWidth="1"/>
    <col min="16" max="16" width="8.28515625" style="3" customWidth="1"/>
    <col min="17" max="17" width="9.140625" style="3"/>
    <col min="18" max="18" width="7.42578125" style="3" customWidth="1"/>
    <col min="19" max="16384" width="9.140625" style="3"/>
  </cols>
  <sheetData>
    <row r="15" spans="5:12" ht="15.75" thickBot="1" x14ac:dyDescent="0.3"/>
    <row r="16" spans="5:12" ht="26.25" thickBot="1" x14ac:dyDescent="0.3">
      <c r="E16" s="160" t="s">
        <v>115</v>
      </c>
      <c r="F16" s="160" t="s">
        <v>116</v>
      </c>
      <c r="J16" s="163"/>
      <c r="K16" s="163" t="s">
        <v>117</v>
      </c>
      <c r="L16" s="163" t="s">
        <v>118</v>
      </c>
    </row>
    <row r="17" spans="5:12" ht="26.25" thickBot="1" x14ac:dyDescent="0.3">
      <c r="E17" s="18">
        <v>487</v>
      </c>
      <c r="F17" s="18">
        <v>3</v>
      </c>
      <c r="J17" s="164" t="s">
        <v>117</v>
      </c>
      <c r="K17" s="164">
        <v>1</v>
      </c>
      <c r="L17" s="164"/>
    </row>
    <row r="18" spans="5:12" ht="27.75" customHeight="1" thickBot="1" x14ac:dyDescent="0.3">
      <c r="E18" s="18">
        <v>445</v>
      </c>
      <c r="F18" s="18">
        <v>5</v>
      </c>
      <c r="J18" s="164" t="s">
        <v>118</v>
      </c>
      <c r="K18" s="165">
        <v>0.83253405640267275</v>
      </c>
      <c r="L18" s="164">
        <v>1</v>
      </c>
    </row>
    <row r="19" spans="5:12" ht="30" customHeight="1" x14ac:dyDescent="0.25">
      <c r="E19" s="18">
        <v>272</v>
      </c>
      <c r="F19" s="18">
        <v>2</v>
      </c>
    </row>
    <row r="20" spans="5:12" ht="27" customHeight="1" x14ac:dyDescent="0.25">
      <c r="E20" s="18">
        <v>641</v>
      </c>
      <c r="F20" s="18">
        <v>8</v>
      </c>
    </row>
    <row r="21" spans="5:12" ht="25.5" x14ac:dyDescent="0.25">
      <c r="E21" s="18">
        <v>187</v>
      </c>
      <c r="F21" s="18">
        <v>2</v>
      </c>
    </row>
    <row r="22" spans="5:12" ht="29.25" customHeight="1" x14ac:dyDescent="0.25">
      <c r="E22" s="18">
        <v>440</v>
      </c>
      <c r="F22" s="18">
        <v>6</v>
      </c>
    </row>
    <row r="23" spans="5:12" ht="28.15" customHeight="1" x14ac:dyDescent="0.25">
      <c r="E23" s="18">
        <v>346</v>
      </c>
      <c r="F23" s="18">
        <v>7</v>
      </c>
    </row>
    <row r="24" spans="5:12" ht="25.15" customHeight="1" x14ac:dyDescent="0.25">
      <c r="E24" s="18">
        <v>238</v>
      </c>
      <c r="F24" s="18">
        <v>1</v>
      </c>
    </row>
    <row r="25" spans="5:12" ht="25.9" customHeight="1" x14ac:dyDescent="0.25">
      <c r="E25" s="18">
        <v>312</v>
      </c>
      <c r="F25" s="18">
        <v>4</v>
      </c>
    </row>
    <row r="26" spans="5:12" ht="21" customHeight="1" x14ac:dyDescent="0.25">
      <c r="E26" s="18">
        <v>269</v>
      </c>
      <c r="F26" s="18">
        <v>2</v>
      </c>
    </row>
    <row r="27" spans="5:12" ht="24" customHeight="1" x14ac:dyDescent="0.25">
      <c r="E27" s="18">
        <v>655</v>
      </c>
      <c r="F27" s="18">
        <v>9</v>
      </c>
    </row>
    <row r="28" spans="5:12" ht="25.15" customHeight="1" x14ac:dyDescent="0.25">
      <c r="E28" s="18">
        <v>563</v>
      </c>
      <c r="F28" s="18">
        <v>6</v>
      </c>
    </row>
    <row r="29" spans="5:12" ht="23.25" customHeight="1" x14ac:dyDescent="0.25"/>
    <row r="30" spans="5:12" ht="24" customHeight="1" x14ac:dyDescent="0.25"/>
    <row r="31" spans="5:12" ht="27.75" customHeight="1" x14ac:dyDescent="0.25"/>
    <row r="32" spans="5:12" ht="18" customHeight="1" x14ac:dyDescent="0.25"/>
    <row r="33" ht="18" customHeight="1" x14ac:dyDescent="0.25"/>
    <row r="34" ht="15.6" customHeight="1" x14ac:dyDescent="0.25"/>
    <row r="35" ht="15.6" customHeight="1" x14ac:dyDescent="0.25"/>
    <row r="37" ht="51.6" customHeight="1" x14ac:dyDescent="0.25"/>
    <row r="38" ht="24" customHeight="1" x14ac:dyDescent="0.25"/>
    <row r="39" ht="24.6" customHeight="1" x14ac:dyDescent="0.25"/>
    <row r="40" ht="22.15" customHeight="1" x14ac:dyDescent="0.25"/>
    <row r="41" ht="21.6" customHeight="1" x14ac:dyDescent="0.25"/>
    <row r="42" ht="27.6" customHeight="1" x14ac:dyDescent="0.25"/>
    <row r="46" ht="15" customHeight="1" x14ac:dyDescent="0.25"/>
    <row r="47" ht="14.45" customHeight="1" x14ac:dyDescent="0.25"/>
    <row r="48" ht="14.45" customHeight="1" x14ac:dyDescent="0.25"/>
    <row r="50" spans="3:8" x14ac:dyDescent="0.25">
      <c r="C50" s="23"/>
      <c r="D50" s="23"/>
      <c r="E50" s="23"/>
    </row>
    <row r="51" spans="3:8" x14ac:dyDescent="0.25">
      <c r="C51" s="23"/>
      <c r="D51" s="23"/>
      <c r="E51" s="23"/>
      <c r="F51" s="23"/>
      <c r="G51" s="23"/>
      <c r="H51" s="23"/>
    </row>
    <row r="52" spans="3:8" x14ac:dyDescent="0.25">
      <c r="C52" s="23"/>
      <c r="D52" s="23"/>
      <c r="E52" s="23"/>
      <c r="F52" s="23"/>
      <c r="G52" s="23"/>
      <c r="H52" s="23"/>
    </row>
    <row r="53" spans="3:8" x14ac:dyDescent="0.25">
      <c r="C53" s="23"/>
      <c r="D53" s="23"/>
      <c r="E53" s="23"/>
      <c r="F53" s="23"/>
      <c r="G53" s="23"/>
      <c r="H53" s="23"/>
    </row>
    <row r="54" spans="3:8" x14ac:dyDescent="0.25">
      <c r="C54" s="23"/>
      <c r="D54" s="23"/>
      <c r="E54" s="23"/>
      <c r="F54" s="23"/>
      <c r="G54" s="23"/>
      <c r="H54" s="23"/>
    </row>
    <row r="55" spans="3:8" ht="25.5" x14ac:dyDescent="0.35">
      <c r="C55" s="23"/>
      <c r="D55" s="23"/>
      <c r="E55" s="23"/>
      <c r="F55" s="284" t="s">
        <v>43</v>
      </c>
      <c r="G55" s="285"/>
      <c r="H55" s="23"/>
    </row>
    <row r="56" spans="3:8" ht="51" x14ac:dyDescent="0.25">
      <c r="C56" s="23"/>
      <c r="D56" s="23"/>
      <c r="E56" s="23"/>
      <c r="F56" s="31" t="s">
        <v>1</v>
      </c>
      <c r="G56" s="30" t="s">
        <v>44</v>
      </c>
      <c r="H56" s="30" t="s">
        <v>14</v>
      </c>
    </row>
    <row r="57" spans="3:8" ht="25.5" x14ac:dyDescent="0.25">
      <c r="C57" s="23"/>
      <c r="D57" s="23"/>
      <c r="E57" s="23"/>
      <c r="F57" s="31">
        <v>1</v>
      </c>
      <c r="G57" s="31">
        <v>492</v>
      </c>
      <c r="H57" s="31">
        <v>495</v>
      </c>
    </row>
    <row r="58" spans="3:8" ht="25.5" x14ac:dyDescent="0.25">
      <c r="C58" s="23"/>
      <c r="D58" s="23"/>
      <c r="E58" s="23"/>
      <c r="F58" s="31">
        <v>2</v>
      </c>
      <c r="G58" s="31">
        <v>470</v>
      </c>
      <c r="H58" s="31">
        <v>482</v>
      </c>
    </row>
    <row r="59" spans="3:8" ht="25.5" x14ac:dyDescent="0.25">
      <c r="C59" s="23"/>
      <c r="D59" s="23"/>
      <c r="E59" s="23"/>
      <c r="F59" s="31">
        <v>3</v>
      </c>
      <c r="G59" s="31">
        <v>485</v>
      </c>
      <c r="H59" s="31">
        <v>478</v>
      </c>
    </row>
    <row r="60" spans="3:8" ht="25.5" x14ac:dyDescent="0.25">
      <c r="C60" s="23"/>
      <c r="D60" s="23"/>
      <c r="E60" s="23"/>
      <c r="F60" s="31">
        <v>4</v>
      </c>
      <c r="G60" s="31">
        <v>493</v>
      </c>
      <c r="H60" s="31">
        <v>488</v>
      </c>
    </row>
    <row r="61" spans="3:8" ht="25.5" x14ac:dyDescent="0.25">
      <c r="C61" s="23"/>
      <c r="D61" s="23"/>
      <c r="E61" s="23"/>
      <c r="F61" s="31">
        <v>5</v>
      </c>
      <c r="G61" s="31">
        <v>498</v>
      </c>
      <c r="H61" s="31">
        <v>492</v>
      </c>
    </row>
    <row r="62" spans="3:8" ht="25.5" x14ac:dyDescent="0.25">
      <c r="C62" s="23"/>
      <c r="D62" s="23"/>
      <c r="E62" s="23"/>
      <c r="F62" s="33">
        <v>6</v>
      </c>
      <c r="G62" s="31">
        <v>492</v>
      </c>
      <c r="H62" s="31">
        <v>493</v>
      </c>
    </row>
    <row r="63" spans="3:8" x14ac:dyDescent="0.25">
      <c r="C63" s="23"/>
      <c r="D63" s="23"/>
      <c r="E63" s="23"/>
      <c r="F63" s="23"/>
      <c r="G63" s="23"/>
      <c r="H63" s="23"/>
    </row>
    <row r="64" spans="3:8" x14ac:dyDescent="0.25">
      <c r="C64" s="23"/>
      <c r="D64" s="23"/>
      <c r="E64" s="23"/>
      <c r="F64" s="23"/>
      <c r="G64" s="23"/>
      <c r="H64" s="23"/>
    </row>
    <row r="65" spans="3:8" x14ac:dyDescent="0.25">
      <c r="C65" s="286" t="s">
        <v>50</v>
      </c>
      <c r="D65" s="287" t="e">
        <f>#REF!/6</f>
        <v>#REF!</v>
      </c>
      <c r="E65" s="23"/>
      <c r="F65" s="23"/>
      <c r="G65" s="23"/>
      <c r="H65" s="23"/>
    </row>
    <row r="66" spans="3:8" x14ac:dyDescent="0.25">
      <c r="C66" s="286"/>
      <c r="D66" s="287"/>
      <c r="E66" s="23"/>
      <c r="F66" s="23"/>
      <c r="G66" s="23"/>
      <c r="H66" s="23"/>
    </row>
    <row r="67" spans="3:8" x14ac:dyDescent="0.25">
      <c r="C67" s="23"/>
      <c r="D67" s="23"/>
      <c r="E67" s="23"/>
      <c r="F67" s="23"/>
      <c r="G67" s="23"/>
      <c r="H67" s="23"/>
    </row>
    <row r="68" spans="3:8" x14ac:dyDescent="0.25">
      <c r="C68" s="23"/>
      <c r="D68" s="23"/>
      <c r="E68" s="23"/>
      <c r="F68" s="23"/>
      <c r="G68" s="23"/>
      <c r="H68" s="23"/>
    </row>
    <row r="69" spans="3:8" x14ac:dyDescent="0.25">
      <c r="C69" s="23"/>
      <c r="D69" s="23"/>
      <c r="E69" s="23"/>
      <c r="F69" s="23"/>
      <c r="G69" s="23"/>
      <c r="H69" s="23"/>
    </row>
    <row r="70" spans="3:8" x14ac:dyDescent="0.25">
      <c r="C70" s="23"/>
      <c r="D70" s="23"/>
      <c r="E70" s="23"/>
      <c r="F70" s="23"/>
      <c r="G70" s="23"/>
      <c r="H70" s="23"/>
    </row>
  </sheetData>
  <mergeCells count="3">
    <mergeCell ref="F55:G55"/>
    <mergeCell ref="C65:C66"/>
    <mergeCell ref="D65:D66"/>
  </mergeCells>
  <pageMargins left="0.7" right="0.7" top="0.75" bottom="0.75" header="0.3" footer="0.3"/>
  <pageSetup scale="3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1:M70"/>
  <sheetViews>
    <sheetView zoomScale="60" zoomScaleNormal="60" workbookViewId="0">
      <selection activeCell="S78" sqref="A1:S78"/>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2.5703125" style="3" customWidth="1"/>
    <col min="7" max="7" width="19.85546875" style="3" customWidth="1"/>
    <col min="8" max="8" width="26" style="3" customWidth="1"/>
    <col min="9" max="9" width="25.140625" style="3" customWidth="1"/>
    <col min="10" max="10" width="15.5703125" style="3" customWidth="1"/>
    <col min="11" max="11" width="15.7109375" style="3" customWidth="1"/>
    <col min="12" max="13" width="16.7109375" style="3" customWidth="1"/>
    <col min="14" max="14" width="4.5703125" style="3" customWidth="1"/>
    <col min="15" max="15" width="16.85546875" style="3" customWidth="1"/>
    <col min="16" max="16" width="13" style="3" customWidth="1"/>
    <col min="17" max="17" width="17" style="3" customWidth="1"/>
    <col min="18" max="18" width="6.28515625" style="3" customWidth="1"/>
    <col min="19" max="19" width="17.28515625" style="3" customWidth="1"/>
    <col min="20" max="20" width="6.28515625" style="3" customWidth="1"/>
    <col min="21" max="21" width="14.7109375" style="3" customWidth="1"/>
    <col min="22" max="22" width="9.140625" style="3"/>
    <col min="23" max="23" width="17.42578125" style="3" customWidth="1"/>
    <col min="24" max="16384" width="9.140625" style="3"/>
  </cols>
  <sheetData>
    <row r="21" spans="6:9" ht="25.5" x14ac:dyDescent="0.35">
      <c r="F21" s="23"/>
      <c r="G21" s="23"/>
      <c r="H21" s="289" t="s">
        <v>14</v>
      </c>
      <c r="I21" s="290"/>
    </row>
    <row r="22" spans="6:9" ht="47.45" customHeight="1" x14ac:dyDescent="0.35">
      <c r="F22" s="28" t="s">
        <v>1</v>
      </c>
      <c r="G22" s="29" t="s">
        <v>44</v>
      </c>
      <c r="H22" s="144" t="s">
        <v>42</v>
      </c>
      <c r="I22" s="145" t="s">
        <v>43</v>
      </c>
    </row>
    <row r="23" spans="6:9" ht="28.15" customHeight="1" x14ac:dyDescent="0.25">
      <c r="F23" s="31">
        <v>1</v>
      </c>
      <c r="G23" s="31">
        <v>492</v>
      </c>
      <c r="H23" s="31">
        <v>488</v>
      </c>
      <c r="I23" s="31">
        <v>495</v>
      </c>
    </row>
    <row r="24" spans="6:9" ht="25.15" customHeight="1" x14ac:dyDescent="0.25">
      <c r="F24" s="31">
        <v>2</v>
      </c>
      <c r="G24" s="31">
        <v>470</v>
      </c>
      <c r="H24" s="31">
        <v>484</v>
      </c>
      <c r="I24" s="31">
        <v>482</v>
      </c>
    </row>
    <row r="25" spans="6:9" ht="25.9" customHeight="1" x14ac:dyDescent="0.25">
      <c r="F25" s="31">
        <v>3</v>
      </c>
      <c r="G25" s="31">
        <v>485</v>
      </c>
      <c r="H25" s="31">
        <v>480</v>
      </c>
      <c r="I25" s="31">
        <v>478</v>
      </c>
    </row>
    <row r="26" spans="6:9" ht="21" customHeight="1" x14ac:dyDescent="0.25">
      <c r="F26" s="31">
        <v>4</v>
      </c>
      <c r="G26" s="31">
        <v>493</v>
      </c>
      <c r="H26" s="31">
        <v>490</v>
      </c>
      <c r="I26" s="31">
        <v>488</v>
      </c>
    </row>
    <row r="27" spans="6:9" ht="24" customHeight="1" x14ac:dyDescent="0.25">
      <c r="F27" s="31">
        <v>5</v>
      </c>
      <c r="G27" s="31">
        <v>498</v>
      </c>
      <c r="H27" s="31">
        <v>497</v>
      </c>
      <c r="I27" s="31">
        <v>492</v>
      </c>
    </row>
    <row r="28" spans="6:9" ht="25.15" customHeight="1" x14ac:dyDescent="0.25">
      <c r="F28" s="31">
        <v>6</v>
      </c>
      <c r="G28" s="31">
        <v>492</v>
      </c>
      <c r="H28" s="31">
        <v>493</v>
      </c>
      <c r="I28" s="31">
        <v>493</v>
      </c>
    </row>
    <row r="29" spans="6:9" ht="16.899999999999999" customHeight="1" x14ac:dyDescent="0.25"/>
    <row r="30" spans="6:9" ht="19.899999999999999" customHeight="1" x14ac:dyDescent="0.25"/>
    <row r="31" spans="6:9" ht="18.600000000000001" customHeight="1" x14ac:dyDescent="0.25"/>
    <row r="32" spans="6:9" ht="18" customHeight="1" x14ac:dyDescent="0.25"/>
    <row r="33" spans="2:13" ht="18" customHeight="1" x14ac:dyDescent="0.25"/>
    <row r="34" spans="2:13" ht="15.6" customHeight="1" x14ac:dyDescent="0.25">
      <c r="F34" s="23"/>
      <c r="G34" s="23"/>
      <c r="H34" s="23"/>
      <c r="I34" s="23"/>
      <c r="J34" s="23"/>
      <c r="K34" s="23"/>
    </row>
    <row r="35" spans="2:13" ht="15.6" customHeight="1" x14ac:dyDescent="0.25">
      <c r="F35" s="23"/>
      <c r="G35" s="23"/>
      <c r="H35" s="23"/>
      <c r="I35" s="23"/>
      <c r="J35" s="23"/>
      <c r="K35" s="23"/>
    </row>
    <row r="36" spans="2:13" ht="25.5" x14ac:dyDescent="0.35">
      <c r="F36" s="284" t="s">
        <v>42</v>
      </c>
      <c r="G36" s="285"/>
      <c r="H36" s="23"/>
      <c r="I36" s="291" t="s">
        <v>47</v>
      </c>
      <c r="J36" s="292"/>
      <c r="K36" s="23"/>
    </row>
    <row r="37" spans="2:13" ht="51.6" customHeight="1" x14ac:dyDescent="0.25">
      <c r="F37" s="32" t="s">
        <v>1</v>
      </c>
      <c r="G37" s="30" t="s">
        <v>44</v>
      </c>
      <c r="H37" s="31" t="s">
        <v>14</v>
      </c>
      <c r="I37" s="30" t="s">
        <v>46</v>
      </c>
      <c r="J37" s="30" t="s">
        <v>45</v>
      </c>
      <c r="K37" s="23"/>
    </row>
    <row r="38" spans="2:13" ht="24" customHeight="1" x14ac:dyDescent="0.25">
      <c r="F38" s="31">
        <v>1</v>
      </c>
      <c r="G38" s="31">
        <v>492</v>
      </c>
      <c r="H38" s="31">
        <v>488</v>
      </c>
      <c r="I38" s="31">
        <f>G38-H38</f>
        <v>4</v>
      </c>
      <c r="J38" s="31">
        <f>ABS(I38)</f>
        <v>4</v>
      </c>
      <c r="K38" s="23"/>
    </row>
    <row r="39" spans="2:13" ht="24.6" customHeight="1" x14ac:dyDescent="0.25">
      <c r="F39" s="31">
        <v>2</v>
      </c>
      <c r="G39" s="31">
        <v>470</v>
      </c>
      <c r="H39" s="31">
        <v>484</v>
      </c>
      <c r="I39" s="31">
        <f t="shared" ref="I39:I43" si="0">G39-H39</f>
        <v>-14</v>
      </c>
      <c r="J39" s="31">
        <f t="shared" ref="J39:J43" si="1">ABS(I39)</f>
        <v>14</v>
      </c>
      <c r="K39" s="23"/>
    </row>
    <row r="40" spans="2:13" ht="22.15" customHeight="1" x14ac:dyDescent="0.25">
      <c r="F40" s="31">
        <v>3</v>
      </c>
      <c r="G40" s="31">
        <v>485</v>
      </c>
      <c r="H40" s="31">
        <v>480</v>
      </c>
      <c r="I40" s="31">
        <f t="shared" si="0"/>
        <v>5</v>
      </c>
      <c r="J40" s="31">
        <f t="shared" si="1"/>
        <v>5</v>
      </c>
      <c r="K40" s="23"/>
    </row>
    <row r="41" spans="2:13" ht="21.6" customHeight="1" x14ac:dyDescent="0.25">
      <c r="F41" s="31">
        <v>4</v>
      </c>
      <c r="G41" s="31">
        <v>493</v>
      </c>
      <c r="H41" s="31">
        <v>490</v>
      </c>
      <c r="I41" s="31">
        <f t="shared" si="0"/>
        <v>3</v>
      </c>
      <c r="J41" s="31">
        <f t="shared" si="1"/>
        <v>3</v>
      </c>
      <c r="K41" s="23"/>
      <c r="M41" s="2"/>
    </row>
    <row r="42" spans="2:13" ht="27.6" customHeight="1" x14ac:dyDescent="0.25">
      <c r="F42" s="31">
        <v>5</v>
      </c>
      <c r="G42" s="31">
        <v>498</v>
      </c>
      <c r="H42" s="31">
        <v>497</v>
      </c>
      <c r="I42" s="31">
        <f t="shared" si="0"/>
        <v>1</v>
      </c>
      <c r="J42" s="31">
        <f t="shared" si="1"/>
        <v>1</v>
      </c>
      <c r="K42" s="23"/>
      <c r="M42" s="4"/>
    </row>
    <row r="43" spans="2:13" ht="25.5" x14ac:dyDescent="0.25">
      <c r="F43" s="33">
        <v>6</v>
      </c>
      <c r="G43" s="31">
        <v>492</v>
      </c>
      <c r="H43" s="31">
        <v>493</v>
      </c>
      <c r="I43" s="31">
        <f t="shared" si="0"/>
        <v>-1</v>
      </c>
      <c r="J43" s="31">
        <f t="shared" si="1"/>
        <v>1</v>
      </c>
      <c r="K43" s="23"/>
      <c r="M43" s="4"/>
    </row>
    <row r="44" spans="2:13" ht="25.5" x14ac:dyDescent="0.25">
      <c r="C44" s="23"/>
      <c r="D44" s="23"/>
      <c r="E44" s="23"/>
      <c r="F44" s="23"/>
      <c r="G44" s="23"/>
      <c r="H44" s="23"/>
      <c r="I44" s="33" t="s">
        <v>48</v>
      </c>
      <c r="J44" s="34">
        <f>SUM(J38:J43)</f>
        <v>28</v>
      </c>
      <c r="K44" s="23"/>
      <c r="M44" s="4"/>
    </row>
    <row r="45" spans="2:13" x14ac:dyDescent="0.25">
      <c r="C45" s="23"/>
      <c r="D45" s="23"/>
      <c r="E45" s="23"/>
      <c r="M45" s="4"/>
    </row>
    <row r="46" spans="2:13" x14ac:dyDescent="0.25">
      <c r="C46" s="286" t="s">
        <v>49</v>
      </c>
      <c r="D46" s="288">
        <f>J44/6</f>
        <v>4.666666666666667</v>
      </c>
      <c r="E46" s="23"/>
      <c r="M46" s="4"/>
    </row>
    <row r="47" spans="2:13" ht="14.45" customHeight="1" x14ac:dyDescent="0.25">
      <c r="B47" s="16"/>
      <c r="C47" s="286"/>
      <c r="D47" s="288"/>
      <c r="E47" s="23"/>
      <c r="M47" s="4"/>
    </row>
    <row r="48" spans="2:13" ht="14.45" customHeight="1" x14ac:dyDescent="0.25">
      <c r="B48" s="16"/>
      <c r="C48" s="35"/>
      <c r="D48" s="23"/>
      <c r="E48" s="23"/>
      <c r="M48" s="4"/>
    </row>
    <row r="49" spans="3:13" x14ac:dyDescent="0.25">
      <c r="C49" s="23"/>
      <c r="D49" s="23"/>
      <c r="E49" s="23"/>
      <c r="M49" s="4"/>
    </row>
    <row r="50" spans="3:13" x14ac:dyDescent="0.25">
      <c r="C50" s="23"/>
      <c r="D50" s="23"/>
      <c r="E50" s="23"/>
      <c r="M50" s="4"/>
    </row>
    <row r="51" spans="3:13" x14ac:dyDescent="0.25">
      <c r="C51" s="23"/>
      <c r="D51" s="23"/>
      <c r="E51" s="23"/>
      <c r="F51" s="23"/>
      <c r="G51" s="23"/>
      <c r="H51" s="23"/>
      <c r="I51" s="23"/>
      <c r="J51" s="23"/>
      <c r="K51" s="23"/>
    </row>
    <row r="52" spans="3:13" x14ac:dyDescent="0.25">
      <c r="C52" s="23"/>
      <c r="D52" s="23"/>
      <c r="E52" s="23"/>
      <c r="F52" s="23"/>
      <c r="G52" s="23"/>
      <c r="H52" s="23"/>
      <c r="I52" s="23"/>
      <c r="J52" s="23"/>
      <c r="K52" s="23"/>
    </row>
    <row r="53" spans="3:13" x14ac:dyDescent="0.25">
      <c r="C53" s="23"/>
      <c r="D53" s="23"/>
      <c r="E53" s="23"/>
      <c r="F53" s="23"/>
      <c r="G53" s="23"/>
      <c r="H53" s="23"/>
      <c r="I53" s="23"/>
      <c r="J53" s="23"/>
      <c r="K53" s="23"/>
    </row>
    <row r="54" spans="3:13" x14ac:dyDescent="0.25">
      <c r="C54" s="23"/>
      <c r="D54" s="23"/>
      <c r="E54" s="23"/>
      <c r="F54" s="23"/>
      <c r="G54" s="23"/>
      <c r="H54" s="23"/>
      <c r="I54" s="23"/>
      <c r="J54" s="23"/>
      <c r="K54" s="23"/>
    </row>
    <row r="55" spans="3:13" ht="25.5" x14ac:dyDescent="0.35">
      <c r="C55" s="23"/>
      <c r="D55" s="23"/>
      <c r="E55" s="23"/>
      <c r="F55" s="284" t="s">
        <v>43</v>
      </c>
      <c r="G55" s="285"/>
      <c r="H55" s="23"/>
      <c r="I55" s="291" t="s">
        <v>47</v>
      </c>
      <c r="J55" s="292"/>
      <c r="K55" s="23"/>
    </row>
    <row r="56" spans="3:13" ht="51" x14ac:dyDescent="0.25">
      <c r="C56" s="23"/>
      <c r="D56" s="23"/>
      <c r="E56" s="23"/>
      <c r="F56" s="31" t="s">
        <v>1</v>
      </c>
      <c r="G56" s="30" t="s">
        <v>44</v>
      </c>
      <c r="H56" s="30" t="s">
        <v>14</v>
      </c>
      <c r="I56" s="30" t="s">
        <v>46</v>
      </c>
      <c r="J56" s="146" t="s">
        <v>45</v>
      </c>
      <c r="K56" s="23"/>
    </row>
    <row r="57" spans="3:13" ht="25.5" x14ac:dyDescent="0.25">
      <c r="C57" s="23"/>
      <c r="D57" s="23"/>
      <c r="E57" s="23"/>
      <c r="F57" s="31">
        <v>1</v>
      </c>
      <c r="G57" s="31">
        <v>492</v>
      </c>
      <c r="H57" s="31">
        <v>495</v>
      </c>
      <c r="I57" s="31">
        <f>G57-H57</f>
        <v>-3</v>
      </c>
      <c r="J57" s="31">
        <f>ABS(I57)</f>
        <v>3</v>
      </c>
      <c r="K57" s="23"/>
    </row>
    <row r="58" spans="3:13" ht="25.5" x14ac:dyDescent="0.25">
      <c r="C58" s="23"/>
      <c r="D58" s="23"/>
      <c r="E58" s="23"/>
      <c r="F58" s="31">
        <v>2</v>
      </c>
      <c r="G58" s="31">
        <v>470</v>
      </c>
      <c r="H58" s="31">
        <v>482</v>
      </c>
      <c r="I58" s="31">
        <f t="shared" ref="I58:I62" si="2">G58-H58</f>
        <v>-12</v>
      </c>
      <c r="J58" s="31">
        <f t="shared" ref="J58:J62" si="3">ABS(I58)</f>
        <v>12</v>
      </c>
      <c r="K58" s="23"/>
    </row>
    <row r="59" spans="3:13" ht="25.5" x14ac:dyDescent="0.25">
      <c r="C59" s="23"/>
      <c r="D59" s="23"/>
      <c r="E59" s="23"/>
      <c r="F59" s="31">
        <v>3</v>
      </c>
      <c r="G59" s="31">
        <v>485</v>
      </c>
      <c r="H59" s="31">
        <v>478</v>
      </c>
      <c r="I59" s="31">
        <f t="shared" si="2"/>
        <v>7</v>
      </c>
      <c r="J59" s="31">
        <f t="shared" si="3"/>
        <v>7</v>
      </c>
      <c r="K59" s="23"/>
    </row>
    <row r="60" spans="3:13" ht="25.5" x14ac:dyDescent="0.25">
      <c r="C60" s="23"/>
      <c r="D60" s="23"/>
      <c r="E60" s="23"/>
      <c r="F60" s="31">
        <v>4</v>
      </c>
      <c r="G60" s="31">
        <v>493</v>
      </c>
      <c r="H60" s="31">
        <v>488</v>
      </c>
      <c r="I60" s="31">
        <f t="shared" si="2"/>
        <v>5</v>
      </c>
      <c r="J60" s="31">
        <f t="shared" si="3"/>
        <v>5</v>
      </c>
      <c r="K60" s="23"/>
    </row>
    <row r="61" spans="3:13" ht="25.5" x14ac:dyDescent="0.25">
      <c r="C61" s="23"/>
      <c r="D61" s="23"/>
      <c r="E61" s="23"/>
      <c r="F61" s="31">
        <v>5</v>
      </c>
      <c r="G61" s="31">
        <v>498</v>
      </c>
      <c r="H61" s="31">
        <v>492</v>
      </c>
      <c r="I61" s="31">
        <f t="shared" si="2"/>
        <v>6</v>
      </c>
      <c r="J61" s="31">
        <f t="shared" si="3"/>
        <v>6</v>
      </c>
      <c r="K61" s="23"/>
    </row>
    <row r="62" spans="3:13" ht="25.5" x14ac:dyDescent="0.25">
      <c r="C62" s="23"/>
      <c r="D62" s="23"/>
      <c r="E62" s="23"/>
      <c r="F62" s="33">
        <v>6</v>
      </c>
      <c r="G62" s="31">
        <v>492</v>
      </c>
      <c r="H62" s="31">
        <v>493</v>
      </c>
      <c r="I62" s="31">
        <f t="shared" si="2"/>
        <v>-1</v>
      </c>
      <c r="J62" s="31">
        <f t="shared" si="3"/>
        <v>1</v>
      </c>
      <c r="K62" s="23"/>
    </row>
    <row r="63" spans="3:13" ht="25.5" x14ac:dyDescent="0.25">
      <c r="C63" s="23"/>
      <c r="D63" s="23"/>
      <c r="E63" s="23"/>
      <c r="F63" s="23"/>
      <c r="G63" s="23"/>
      <c r="H63" s="23"/>
      <c r="I63" s="33" t="s">
        <v>48</v>
      </c>
      <c r="J63" s="34">
        <f>SUM(J57:J62)</f>
        <v>34</v>
      </c>
      <c r="K63" s="23"/>
    </row>
    <row r="64" spans="3:13" x14ac:dyDescent="0.25">
      <c r="C64" s="23"/>
      <c r="D64" s="23"/>
      <c r="E64" s="23"/>
      <c r="F64" s="23"/>
      <c r="G64" s="23"/>
      <c r="H64" s="23"/>
      <c r="I64" s="23"/>
      <c r="J64" s="23"/>
      <c r="K64" s="23"/>
    </row>
    <row r="65" spans="3:11" x14ac:dyDescent="0.25">
      <c r="C65" s="286" t="s">
        <v>50</v>
      </c>
      <c r="D65" s="288">
        <f>J63/6</f>
        <v>5.666666666666667</v>
      </c>
      <c r="E65" s="23"/>
      <c r="F65" s="23"/>
      <c r="G65" s="23"/>
      <c r="H65" s="23"/>
      <c r="I65" s="23"/>
      <c r="J65" s="23"/>
      <c r="K65" s="23"/>
    </row>
    <row r="66" spans="3:11" x14ac:dyDescent="0.25">
      <c r="C66" s="286"/>
      <c r="D66" s="288"/>
      <c r="E66" s="23"/>
      <c r="F66" s="23"/>
      <c r="G66" s="23"/>
      <c r="H66" s="23"/>
      <c r="I66" s="23"/>
      <c r="J66" s="23"/>
      <c r="K66" s="23"/>
    </row>
    <row r="67" spans="3:11" x14ac:dyDescent="0.25">
      <c r="C67" s="23"/>
      <c r="D67" s="23"/>
      <c r="E67" s="23"/>
      <c r="F67" s="23"/>
      <c r="G67" s="23"/>
      <c r="H67" s="23"/>
      <c r="I67" s="23"/>
      <c r="J67" s="23"/>
      <c r="K67" s="23"/>
    </row>
    <row r="68" spans="3:11" x14ac:dyDescent="0.25">
      <c r="C68" s="23"/>
      <c r="D68" s="23"/>
      <c r="E68" s="23"/>
      <c r="F68" s="23"/>
      <c r="G68" s="23"/>
      <c r="H68" s="23"/>
      <c r="I68" s="23"/>
      <c r="J68" s="23"/>
      <c r="K68" s="23"/>
    </row>
    <row r="69" spans="3:11" x14ac:dyDescent="0.25">
      <c r="C69" s="23"/>
      <c r="D69" s="23"/>
      <c r="E69" s="23"/>
      <c r="F69" s="23"/>
      <c r="G69" s="23"/>
      <c r="H69" s="23"/>
      <c r="I69" s="23"/>
      <c r="J69" s="23"/>
      <c r="K69" s="23"/>
    </row>
    <row r="70" spans="3:11" x14ac:dyDescent="0.25">
      <c r="C70" s="23"/>
      <c r="D70" s="23"/>
      <c r="E70" s="23"/>
      <c r="F70" s="23"/>
      <c r="G70" s="23"/>
      <c r="H70" s="23"/>
      <c r="I70" s="23"/>
      <c r="J70" s="23"/>
      <c r="K70" s="23"/>
    </row>
  </sheetData>
  <mergeCells count="9">
    <mergeCell ref="C65:C66"/>
    <mergeCell ref="D65:D66"/>
    <mergeCell ref="H21:I21"/>
    <mergeCell ref="F36:G36"/>
    <mergeCell ref="I36:J36"/>
    <mergeCell ref="C46:C47"/>
    <mergeCell ref="D46:D47"/>
    <mergeCell ref="F55:G55"/>
    <mergeCell ref="I55:J55"/>
  </mergeCells>
  <pageMargins left="0.7" right="0.7" top="0.75" bottom="0.75" header="0.3" footer="0.3"/>
  <pageSetup scale="35"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E23:F58"/>
  <sheetViews>
    <sheetView zoomScale="60" zoomScaleNormal="6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21.5703125" style="3" customWidth="1"/>
    <col min="6" max="6" width="21.7109375" style="3" customWidth="1"/>
    <col min="7" max="7" width="10.140625" style="3" bestFit="1" customWidth="1"/>
    <col min="8" max="8" width="14.5703125" style="3" customWidth="1"/>
    <col min="9" max="9" width="4.85546875" style="3" customWidth="1"/>
    <col min="10" max="10" width="14.7109375" style="3" customWidth="1"/>
    <col min="11" max="11" width="15.7109375" style="3" customWidth="1"/>
    <col min="12" max="12" width="16.7109375" style="3" customWidth="1"/>
    <col min="13" max="13" width="4.5703125" style="3" customWidth="1"/>
    <col min="14" max="14" width="13.140625" style="3" customWidth="1"/>
    <col min="15" max="15" width="9.28515625" style="3" customWidth="1"/>
    <col min="16" max="16" width="9" style="3" customWidth="1"/>
    <col min="17" max="17" width="11.42578125" style="3" customWidth="1"/>
    <col min="18" max="18" width="12.85546875" style="3" customWidth="1"/>
    <col min="19" max="20" width="10.28515625" style="3" customWidth="1"/>
    <col min="21" max="22" width="9.28515625" style="3" customWidth="1"/>
    <col min="23" max="16384" width="9.140625" style="3"/>
  </cols>
  <sheetData>
    <row r="23" spans="5:6" ht="31.5" customHeight="1" x14ac:dyDescent="0.25">
      <c r="E23" s="160" t="s">
        <v>116</v>
      </c>
      <c r="F23" s="160" t="s">
        <v>115</v>
      </c>
    </row>
    <row r="24" spans="5:6" ht="33.75" customHeight="1" x14ac:dyDescent="0.25">
      <c r="E24" s="18">
        <v>10</v>
      </c>
      <c r="F24" s="18">
        <v>120</v>
      </c>
    </row>
    <row r="25" spans="5:6" ht="28.5" customHeight="1" x14ac:dyDescent="0.25">
      <c r="E25" s="18">
        <v>14</v>
      </c>
      <c r="F25" s="18">
        <v>130</v>
      </c>
    </row>
    <row r="26" spans="5:6" ht="30.75" customHeight="1" x14ac:dyDescent="0.25">
      <c r="E26" s="18">
        <v>16</v>
      </c>
      <c r="F26" s="18">
        <v>170</v>
      </c>
    </row>
    <row r="27" spans="5:6" ht="27" customHeight="1" x14ac:dyDescent="0.25">
      <c r="E27" s="18">
        <v>12</v>
      </c>
      <c r="F27" s="18">
        <v>150</v>
      </c>
    </row>
    <row r="28" spans="5:6" ht="27" customHeight="1" x14ac:dyDescent="0.25">
      <c r="E28" s="18">
        <v>20</v>
      </c>
      <c r="F28" s="18">
        <v>200</v>
      </c>
    </row>
    <row r="29" spans="5:6" ht="26.25" customHeight="1" x14ac:dyDescent="0.25">
      <c r="E29" s="18">
        <v>18</v>
      </c>
      <c r="F29" s="18">
        <v>180</v>
      </c>
    </row>
    <row r="30" spans="5:6" ht="27" customHeight="1" x14ac:dyDescent="0.25">
      <c r="E30" s="18">
        <v>16</v>
      </c>
      <c r="F30" s="18">
        <v>190</v>
      </c>
    </row>
    <row r="31" spans="5:6" ht="24.75" customHeight="1" x14ac:dyDescent="0.25">
      <c r="E31" s="18">
        <v>14</v>
      </c>
      <c r="F31" s="18">
        <v>150</v>
      </c>
    </row>
    <row r="32" spans="5:6" ht="27" customHeight="1" x14ac:dyDescent="0.25">
      <c r="E32" s="18">
        <v>16</v>
      </c>
      <c r="F32" s="18">
        <v>160</v>
      </c>
    </row>
    <row r="33" spans="5:6" ht="30" customHeight="1" x14ac:dyDescent="0.25">
      <c r="E33" s="18">
        <v>18</v>
      </c>
      <c r="F33" s="18">
        <v>200</v>
      </c>
    </row>
    <row r="34" spans="5:6" ht="28.5" customHeight="1" x14ac:dyDescent="0.25"/>
    <row r="35" spans="5:6" ht="30.75" customHeight="1" x14ac:dyDescent="0.25"/>
    <row r="36" spans="5:6" ht="25.15" customHeight="1" x14ac:dyDescent="0.25"/>
    <row r="37" spans="5:6" ht="22.9" customHeight="1" x14ac:dyDescent="0.25"/>
    <row r="38" spans="5:6" ht="21.6" customHeight="1" x14ac:dyDescent="0.25"/>
    <row r="40" spans="5:6" ht="22.9" customHeight="1" x14ac:dyDescent="0.25"/>
    <row r="41" spans="5:6" ht="18.600000000000001" customHeight="1" x14ac:dyDescent="0.25"/>
    <row r="42" spans="5:6" ht="18.600000000000001" customHeight="1" x14ac:dyDescent="0.25"/>
    <row r="43" spans="5:6" ht="19.149999999999999" customHeight="1" x14ac:dyDescent="0.25"/>
    <row r="44" spans="5:6" ht="16.899999999999999" customHeight="1" x14ac:dyDescent="0.25"/>
    <row r="45" spans="5:6" ht="15" customHeight="1" x14ac:dyDescent="0.25"/>
    <row r="56" ht="14.45" customHeight="1" x14ac:dyDescent="0.25"/>
    <row r="57" ht="14.45" customHeight="1" x14ac:dyDescent="0.25"/>
    <row r="58" ht="14.45" customHeight="1" x14ac:dyDescent="0.25"/>
  </sheetData>
  <pageMargins left="0.7" right="0.7" top="0.75" bottom="0.75" header="0.3" footer="0.3"/>
  <pageSetup scale="5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E14:AA58"/>
  <sheetViews>
    <sheetView zoomScale="60" zoomScaleNormal="6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20.85546875" style="3" customWidth="1"/>
    <col min="6" max="6" width="21.7109375" style="3" customWidth="1"/>
    <col min="7" max="7" width="10.140625" style="3" bestFit="1" customWidth="1"/>
    <col min="8" max="8" width="14.5703125" style="3" customWidth="1"/>
    <col min="9" max="9" width="4.85546875" style="3" customWidth="1"/>
    <col min="10" max="10" width="14.7109375" style="3" customWidth="1"/>
    <col min="11" max="11" width="15.7109375" style="3" customWidth="1"/>
    <col min="12" max="12" width="16.7109375" style="3" customWidth="1"/>
    <col min="13" max="13" width="4.5703125" style="3" customWidth="1"/>
    <col min="14" max="14" width="13.140625" style="3" customWidth="1"/>
    <col min="15" max="15" width="9.28515625" style="3" customWidth="1"/>
    <col min="16" max="16" width="9" style="3" customWidth="1"/>
    <col min="17" max="17" width="11.42578125" style="3" customWidth="1"/>
    <col min="18" max="18" width="12.85546875" style="3" customWidth="1"/>
    <col min="19" max="20" width="10.28515625" style="3" customWidth="1"/>
    <col min="21" max="22" width="9.28515625" style="3" customWidth="1"/>
    <col min="23" max="16384" width="9.140625" style="3"/>
  </cols>
  <sheetData>
    <row r="14" spans="14:27" x14ac:dyDescent="0.25">
      <c r="N14" s="90"/>
      <c r="O14" s="90"/>
      <c r="P14" s="90"/>
      <c r="Q14" s="90"/>
      <c r="R14" s="90"/>
      <c r="S14" s="90"/>
      <c r="T14" s="90"/>
      <c r="U14" s="90"/>
      <c r="V14" s="90"/>
      <c r="W14" s="90"/>
      <c r="X14" s="90"/>
      <c r="Y14" s="90"/>
      <c r="Z14" s="90"/>
      <c r="AA14" s="90"/>
    </row>
    <row r="15" spans="14:27" x14ac:dyDescent="0.25">
      <c r="N15" s="90"/>
      <c r="O15" s="90"/>
      <c r="P15" s="90"/>
      <c r="Q15" s="90"/>
      <c r="R15" s="90"/>
      <c r="S15" s="90"/>
      <c r="T15" s="90"/>
      <c r="U15" s="90"/>
      <c r="V15" s="90"/>
      <c r="W15" s="90"/>
      <c r="X15" s="90"/>
      <c r="Y15" s="90"/>
      <c r="Z15" s="90"/>
      <c r="AA15" s="90"/>
    </row>
    <row r="16" spans="14:27" x14ac:dyDescent="0.25">
      <c r="N16" s="90"/>
      <c r="O16" s="90"/>
      <c r="P16" s="90"/>
      <c r="Q16" s="90"/>
      <c r="R16" s="90"/>
      <c r="S16" s="90"/>
      <c r="T16" s="90"/>
      <c r="U16" s="90"/>
      <c r="V16" s="90"/>
      <c r="W16" s="90"/>
      <c r="X16" s="90"/>
      <c r="Y16" s="90"/>
      <c r="Z16" s="90"/>
      <c r="AA16" s="90"/>
    </row>
    <row r="17" spans="5:27" x14ac:dyDescent="0.25">
      <c r="N17" s="90"/>
      <c r="O17" s="90"/>
      <c r="P17" s="90"/>
      <c r="Q17" s="90"/>
      <c r="R17" s="90"/>
      <c r="S17" s="90"/>
      <c r="T17" s="90"/>
      <c r="U17" s="90"/>
      <c r="V17" s="90"/>
      <c r="W17" s="90"/>
      <c r="X17" s="90"/>
      <c r="Y17" s="90"/>
      <c r="Z17" s="90"/>
      <c r="AA17" s="90"/>
    </row>
    <row r="18" spans="5:27" x14ac:dyDescent="0.25">
      <c r="N18" s="90"/>
      <c r="O18" s="90"/>
      <c r="P18" s="90"/>
      <c r="Q18" s="90"/>
      <c r="R18" s="90"/>
      <c r="S18" s="90"/>
      <c r="T18" s="90"/>
      <c r="U18" s="90"/>
      <c r="V18" s="90"/>
      <c r="W18" s="90"/>
      <c r="X18" s="90"/>
      <c r="Y18" s="90"/>
      <c r="Z18" s="90"/>
      <c r="AA18" s="90"/>
    </row>
    <row r="19" spans="5:27" x14ac:dyDescent="0.25">
      <c r="N19" s="90"/>
      <c r="O19" s="90"/>
      <c r="P19" s="90"/>
      <c r="Q19" s="90"/>
      <c r="R19" s="90"/>
      <c r="S19" s="90"/>
      <c r="T19" s="90"/>
      <c r="U19" s="90"/>
      <c r="V19" s="90"/>
      <c r="W19" s="90"/>
      <c r="X19" s="90"/>
      <c r="Y19" s="90"/>
      <c r="Z19" s="90"/>
      <c r="AA19" s="90"/>
    </row>
    <row r="20" spans="5:27" x14ac:dyDescent="0.25">
      <c r="N20" s="90"/>
      <c r="O20" s="90"/>
      <c r="P20" s="90"/>
      <c r="Q20" s="90"/>
      <c r="R20" s="90"/>
      <c r="S20" s="90"/>
      <c r="T20" s="90"/>
      <c r="U20" s="90"/>
      <c r="V20" s="90"/>
      <c r="W20" s="90"/>
      <c r="X20" s="90"/>
      <c r="Y20" s="90"/>
      <c r="Z20" s="90"/>
      <c r="AA20" s="90"/>
    </row>
    <row r="21" spans="5:27" x14ac:dyDescent="0.25">
      <c r="N21" s="90"/>
      <c r="O21" s="90"/>
      <c r="P21" s="90"/>
      <c r="Q21" s="90"/>
      <c r="R21" s="90"/>
      <c r="S21" s="90"/>
      <c r="T21" s="90"/>
      <c r="U21" s="90"/>
      <c r="V21" s="90"/>
      <c r="W21" s="90"/>
      <c r="X21" s="90"/>
      <c r="Y21" s="90"/>
      <c r="Z21" s="90"/>
      <c r="AA21" s="90"/>
    </row>
    <row r="22" spans="5:27" x14ac:dyDescent="0.25">
      <c r="N22" s="90"/>
      <c r="O22" s="90"/>
      <c r="P22" s="90"/>
      <c r="Q22" s="90"/>
      <c r="R22" s="90"/>
      <c r="S22" s="90"/>
      <c r="T22" s="90"/>
      <c r="U22" s="90"/>
      <c r="V22" s="90"/>
      <c r="W22" s="90"/>
      <c r="X22" s="90"/>
      <c r="Y22" s="90"/>
      <c r="Z22" s="90"/>
      <c r="AA22" s="90"/>
    </row>
    <row r="23" spans="5:27" ht="31.5" customHeight="1" x14ac:dyDescent="0.25">
      <c r="E23" s="160" t="s">
        <v>115</v>
      </c>
      <c r="F23" s="160" t="s">
        <v>116</v>
      </c>
      <c r="N23" s="90"/>
      <c r="O23" s="90"/>
      <c r="P23" s="90"/>
      <c r="Q23" s="90"/>
      <c r="R23" s="90"/>
      <c r="S23" s="90"/>
      <c r="T23" s="90"/>
      <c r="U23" s="90"/>
      <c r="V23" s="90"/>
      <c r="W23" s="90"/>
      <c r="X23" s="90"/>
      <c r="Y23" s="90"/>
      <c r="Z23" s="90"/>
      <c r="AA23" s="90"/>
    </row>
    <row r="24" spans="5:27" ht="33.75" customHeight="1" x14ac:dyDescent="0.25">
      <c r="E24" s="18">
        <v>487</v>
      </c>
      <c r="F24" s="18">
        <v>3</v>
      </c>
      <c r="N24" s="90"/>
      <c r="O24" s="90"/>
      <c r="P24" s="90"/>
      <c r="Q24" s="90"/>
      <c r="R24" s="90"/>
      <c r="S24" s="90"/>
      <c r="T24" s="90"/>
      <c r="U24" s="90"/>
      <c r="V24" s="90"/>
      <c r="W24" s="90"/>
      <c r="X24" s="90"/>
      <c r="Y24" s="90"/>
      <c r="Z24" s="90"/>
      <c r="AA24" s="90"/>
    </row>
    <row r="25" spans="5:27" ht="28.5" customHeight="1" x14ac:dyDescent="0.25">
      <c r="E25" s="18">
        <v>445</v>
      </c>
      <c r="F25" s="18">
        <v>5</v>
      </c>
      <c r="N25" s="90"/>
      <c r="O25" s="90"/>
      <c r="P25" s="90"/>
      <c r="Q25" s="90"/>
      <c r="R25" s="90"/>
      <c r="S25" s="90"/>
      <c r="T25" s="90"/>
      <c r="U25" s="90"/>
      <c r="V25" s="90"/>
      <c r="W25" s="90"/>
      <c r="X25" s="90"/>
      <c r="Y25" s="90"/>
      <c r="Z25" s="90"/>
      <c r="AA25" s="90"/>
    </row>
    <row r="26" spans="5:27" ht="30.75" customHeight="1" x14ac:dyDescent="0.25">
      <c r="E26" s="18">
        <v>272</v>
      </c>
      <c r="F26" s="18">
        <v>2</v>
      </c>
      <c r="N26" s="90"/>
      <c r="O26" s="90"/>
      <c r="P26" s="90"/>
      <c r="Q26" s="90"/>
      <c r="R26" s="90"/>
      <c r="S26" s="90"/>
      <c r="T26" s="90"/>
      <c r="U26" s="90"/>
      <c r="V26" s="90"/>
      <c r="W26" s="90"/>
      <c r="X26" s="90"/>
      <c r="Y26" s="90"/>
      <c r="Z26" s="90"/>
      <c r="AA26" s="90"/>
    </row>
    <row r="27" spans="5:27" ht="27" customHeight="1" x14ac:dyDescent="0.25">
      <c r="E27" s="18">
        <v>641</v>
      </c>
      <c r="F27" s="18">
        <v>8</v>
      </c>
      <c r="N27" s="90"/>
      <c r="O27" s="90"/>
      <c r="P27" s="90"/>
      <c r="Q27" s="90"/>
      <c r="R27" s="90"/>
      <c r="S27" s="90"/>
      <c r="T27" s="90"/>
      <c r="U27" s="90"/>
      <c r="V27" s="90"/>
      <c r="W27" s="90"/>
      <c r="X27" s="90"/>
      <c r="Y27" s="90"/>
      <c r="Z27" s="90"/>
      <c r="AA27" s="90"/>
    </row>
    <row r="28" spans="5:27" ht="27" customHeight="1" x14ac:dyDescent="0.25">
      <c r="E28" s="18">
        <v>187</v>
      </c>
      <c r="F28" s="18">
        <v>2</v>
      </c>
      <c r="N28" s="90"/>
      <c r="O28" s="90"/>
      <c r="P28" s="90"/>
      <c r="Q28" s="90"/>
      <c r="R28" s="90"/>
      <c r="S28" s="90"/>
      <c r="T28" s="90"/>
      <c r="U28" s="90"/>
      <c r="V28" s="90"/>
      <c r="W28" s="90"/>
      <c r="X28" s="90"/>
      <c r="Y28" s="90"/>
      <c r="Z28" s="90"/>
      <c r="AA28" s="90"/>
    </row>
    <row r="29" spans="5:27" ht="26.25" customHeight="1" x14ac:dyDescent="0.25">
      <c r="E29" s="18">
        <v>440</v>
      </c>
      <c r="F29" s="18">
        <v>6</v>
      </c>
      <c r="N29" s="90"/>
      <c r="O29" s="90"/>
      <c r="P29" s="90"/>
      <c r="Q29" s="90"/>
      <c r="R29" s="90"/>
      <c r="S29" s="90"/>
      <c r="T29" s="90"/>
      <c r="U29" s="90"/>
      <c r="V29" s="90"/>
      <c r="W29" s="90"/>
      <c r="X29" s="90"/>
      <c r="Y29" s="90"/>
      <c r="Z29" s="90"/>
      <c r="AA29" s="90"/>
    </row>
    <row r="30" spans="5:27" ht="27" customHeight="1" x14ac:dyDescent="0.25">
      <c r="E30" s="18">
        <v>346</v>
      </c>
      <c r="F30" s="18">
        <v>7</v>
      </c>
      <c r="N30" s="90"/>
      <c r="O30" s="90"/>
      <c r="P30" s="90"/>
      <c r="Q30" s="90"/>
      <c r="R30" s="90"/>
      <c r="S30" s="90"/>
      <c r="T30" s="90"/>
      <c r="U30" s="90"/>
      <c r="V30" s="90"/>
      <c r="W30" s="90"/>
      <c r="X30" s="90"/>
      <c r="Y30" s="90"/>
      <c r="Z30" s="90"/>
      <c r="AA30" s="90"/>
    </row>
    <row r="31" spans="5:27" ht="24.75" customHeight="1" x14ac:dyDescent="0.25">
      <c r="E31" s="18">
        <v>238</v>
      </c>
      <c r="F31" s="18">
        <v>1</v>
      </c>
      <c r="N31" s="90"/>
      <c r="O31" s="90"/>
      <c r="P31" s="90"/>
      <c r="Q31" s="90"/>
      <c r="R31" s="90"/>
      <c r="S31" s="90"/>
      <c r="T31" s="90"/>
      <c r="U31" s="90"/>
      <c r="V31" s="90"/>
      <c r="W31" s="90"/>
      <c r="X31" s="90"/>
      <c r="Y31" s="90"/>
      <c r="Z31" s="90"/>
      <c r="AA31" s="90"/>
    </row>
    <row r="32" spans="5:27" ht="27" customHeight="1" x14ac:dyDescent="0.25">
      <c r="E32" s="18">
        <v>312</v>
      </c>
      <c r="F32" s="18">
        <v>4</v>
      </c>
      <c r="N32" s="90"/>
      <c r="O32" s="90"/>
      <c r="P32" s="90"/>
      <c r="Q32" s="90"/>
      <c r="R32" s="90"/>
      <c r="S32" s="90"/>
      <c r="T32" s="90"/>
      <c r="U32" s="90"/>
      <c r="V32" s="90"/>
      <c r="W32" s="90"/>
      <c r="X32" s="90"/>
      <c r="Y32" s="90"/>
      <c r="Z32" s="90"/>
      <c r="AA32" s="90"/>
    </row>
    <row r="33" spans="5:27" ht="30" customHeight="1" x14ac:dyDescent="0.25">
      <c r="E33" s="18">
        <v>269</v>
      </c>
      <c r="F33" s="18">
        <v>2</v>
      </c>
      <c r="N33" s="90"/>
      <c r="O33" s="90"/>
      <c r="P33" s="90"/>
      <c r="Q33" s="90"/>
      <c r="R33" s="90"/>
      <c r="S33" s="90"/>
      <c r="T33" s="90"/>
      <c r="U33" s="90"/>
      <c r="V33" s="90"/>
      <c r="W33" s="90"/>
      <c r="X33" s="90"/>
      <c r="Y33" s="90"/>
      <c r="Z33" s="90"/>
      <c r="AA33" s="90"/>
    </row>
    <row r="34" spans="5:27" ht="28.5" customHeight="1" x14ac:dyDescent="0.25">
      <c r="E34" s="18">
        <v>655</v>
      </c>
      <c r="F34" s="18">
        <v>9</v>
      </c>
      <c r="N34" s="90"/>
      <c r="O34" s="90"/>
      <c r="P34" s="90"/>
      <c r="Q34" s="90"/>
      <c r="R34" s="90"/>
      <c r="S34" s="90"/>
      <c r="T34" s="90"/>
      <c r="U34" s="90"/>
      <c r="V34" s="90"/>
      <c r="W34" s="90"/>
      <c r="X34" s="90"/>
      <c r="Y34" s="90"/>
      <c r="Z34" s="90"/>
      <c r="AA34" s="90"/>
    </row>
    <row r="35" spans="5:27" ht="30.75" customHeight="1" x14ac:dyDescent="0.25">
      <c r="E35" s="18">
        <v>563</v>
      </c>
      <c r="F35" s="18">
        <v>6</v>
      </c>
      <c r="N35" s="90"/>
      <c r="O35" s="90"/>
      <c r="P35" s="90"/>
      <c r="Q35" s="90"/>
      <c r="R35" s="90"/>
      <c r="S35" s="90"/>
      <c r="T35" s="90"/>
      <c r="U35" s="90"/>
      <c r="V35" s="90"/>
      <c r="W35" s="90"/>
      <c r="X35" s="90"/>
      <c r="Y35" s="90"/>
      <c r="Z35" s="90"/>
      <c r="AA35" s="90"/>
    </row>
    <row r="36" spans="5:27" ht="25.15" customHeight="1" x14ac:dyDescent="0.25">
      <c r="N36" s="90"/>
      <c r="O36" s="90"/>
      <c r="P36" s="90"/>
      <c r="Q36" s="90"/>
      <c r="R36" s="90"/>
      <c r="S36" s="90"/>
      <c r="T36" s="90"/>
      <c r="U36" s="90"/>
      <c r="V36" s="90"/>
      <c r="W36" s="90"/>
      <c r="X36" s="90"/>
      <c r="Y36" s="90"/>
      <c r="Z36" s="90"/>
      <c r="AA36" s="90"/>
    </row>
    <row r="37" spans="5:27" ht="22.9" customHeight="1" x14ac:dyDescent="0.25">
      <c r="N37" s="90"/>
      <c r="O37" s="90"/>
      <c r="P37" s="90"/>
      <c r="Q37" s="90"/>
      <c r="R37" s="90"/>
      <c r="S37" s="90"/>
      <c r="T37" s="90"/>
      <c r="U37" s="90"/>
      <c r="V37" s="90"/>
      <c r="W37" s="90"/>
      <c r="X37" s="90"/>
      <c r="Y37" s="90"/>
      <c r="Z37" s="90"/>
      <c r="AA37" s="90"/>
    </row>
    <row r="38" spans="5:27" ht="21.6" customHeight="1" x14ac:dyDescent="0.25">
      <c r="N38" s="90"/>
      <c r="O38" s="90"/>
      <c r="P38" s="90"/>
      <c r="Q38" s="90"/>
      <c r="R38" s="90"/>
      <c r="S38" s="90"/>
      <c r="T38" s="90"/>
      <c r="U38" s="90"/>
      <c r="V38" s="90"/>
      <c r="W38" s="90"/>
      <c r="X38" s="90"/>
      <c r="Y38" s="90"/>
      <c r="Z38" s="90"/>
      <c r="AA38" s="90"/>
    </row>
    <row r="39" spans="5:27" x14ac:dyDescent="0.25">
      <c r="N39" s="90"/>
      <c r="O39" s="90"/>
      <c r="P39" s="90"/>
      <c r="Q39" s="90"/>
      <c r="R39" s="90"/>
      <c r="S39" s="90"/>
      <c r="T39" s="90"/>
      <c r="U39" s="90"/>
      <c r="V39" s="90"/>
      <c r="W39" s="90"/>
      <c r="X39" s="90"/>
      <c r="Y39" s="90"/>
      <c r="Z39" s="90"/>
      <c r="AA39" s="90"/>
    </row>
    <row r="40" spans="5:27" ht="22.9" customHeight="1" x14ac:dyDescent="0.25"/>
    <row r="41" spans="5:27" ht="18.600000000000001" customHeight="1" x14ac:dyDescent="0.25"/>
    <row r="42" spans="5:27" ht="18.600000000000001" customHeight="1" x14ac:dyDescent="0.25"/>
    <row r="43" spans="5:27" ht="19.149999999999999" customHeight="1" x14ac:dyDescent="0.25"/>
    <row r="44" spans="5:27" ht="16.899999999999999" customHeight="1" x14ac:dyDescent="0.25"/>
    <row r="45" spans="5:27" ht="15" customHeight="1" x14ac:dyDescent="0.25"/>
    <row r="56" ht="14.45" customHeight="1" x14ac:dyDescent="0.25"/>
    <row r="57" ht="14.45" customHeight="1" x14ac:dyDescent="0.25"/>
    <row r="58" ht="14.45" customHeight="1" x14ac:dyDescent="0.25"/>
  </sheetData>
  <pageMargins left="0.7" right="0.7" top="0.75" bottom="0.75" header="0.3" footer="0.3"/>
  <pageSetup scale="5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C18:V70"/>
  <sheetViews>
    <sheetView zoomScale="70" zoomScaleNormal="7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2.5703125" style="3" customWidth="1"/>
    <col min="7" max="7" width="19.85546875" style="3" customWidth="1"/>
    <col min="8" max="8" width="26.7109375" style="3" customWidth="1"/>
    <col min="9" max="9" width="25.140625" style="3" customWidth="1"/>
    <col min="10" max="10" width="15.5703125" style="3" customWidth="1"/>
    <col min="11" max="11" width="15.7109375" style="3" customWidth="1"/>
    <col min="12" max="12" width="4.5703125" style="3" customWidth="1"/>
    <col min="13" max="13" width="11.85546875" style="3" customWidth="1"/>
    <col min="14" max="14" width="13" style="3" customWidth="1"/>
    <col min="15" max="15" width="8.85546875" style="3" customWidth="1"/>
    <col min="16" max="16" width="6.28515625" style="3" customWidth="1"/>
    <col min="17" max="17" width="10.5703125" style="3" customWidth="1"/>
    <col min="18" max="18" width="6.28515625" style="3" customWidth="1"/>
    <col min="19" max="19" width="8.28515625" style="3" customWidth="1"/>
    <col min="20" max="20" width="9.140625" style="3"/>
    <col min="21" max="21" width="7.42578125" style="3" customWidth="1"/>
    <col min="22" max="16384" width="9.140625" style="3"/>
  </cols>
  <sheetData>
    <row r="18" spans="6:22" ht="27.75" customHeight="1" x14ac:dyDescent="0.25">
      <c r="M18" s="90"/>
      <c r="N18" s="90"/>
      <c r="O18" s="90"/>
      <c r="P18" s="90"/>
      <c r="Q18" s="90"/>
      <c r="R18" s="90"/>
      <c r="S18" s="90"/>
      <c r="T18" s="90"/>
      <c r="U18" s="90"/>
      <c r="V18" s="90"/>
    </row>
    <row r="19" spans="6:22" ht="30" customHeight="1" x14ac:dyDescent="0.25">
      <c r="M19" s="90"/>
      <c r="N19" s="90"/>
      <c r="O19" s="90"/>
      <c r="P19" s="90"/>
      <c r="Q19" s="90"/>
      <c r="R19" s="90"/>
      <c r="S19" s="90"/>
      <c r="T19" s="90"/>
      <c r="U19" s="90"/>
      <c r="V19" s="90"/>
    </row>
    <row r="20" spans="6:22" ht="20.25" customHeight="1" x14ac:dyDescent="0.25">
      <c r="M20" s="90"/>
      <c r="N20" s="90"/>
      <c r="O20" s="90"/>
      <c r="P20" s="90"/>
      <c r="Q20" s="90"/>
      <c r="R20" s="90"/>
      <c r="S20" s="90"/>
      <c r="T20" s="90"/>
      <c r="U20" s="90"/>
      <c r="V20" s="90"/>
    </row>
    <row r="21" spans="6:22" ht="25.5" x14ac:dyDescent="0.35">
      <c r="F21" s="23"/>
      <c r="G21" s="23"/>
      <c r="H21" s="293" t="s">
        <v>14</v>
      </c>
      <c r="I21" s="294"/>
      <c r="M21" s="90"/>
      <c r="N21" s="90"/>
      <c r="O21" s="90"/>
      <c r="P21" s="90"/>
      <c r="Q21" s="90"/>
      <c r="R21" s="90"/>
      <c r="S21" s="90"/>
      <c r="T21" s="90"/>
      <c r="U21" s="90"/>
      <c r="V21" s="90"/>
    </row>
    <row r="22" spans="6:22" ht="61.5" customHeight="1" x14ac:dyDescent="0.35">
      <c r="F22" s="28" t="s">
        <v>1</v>
      </c>
      <c r="G22" s="29" t="s">
        <v>44</v>
      </c>
      <c r="H22" s="144" t="s">
        <v>42</v>
      </c>
      <c r="I22" s="145" t="s">
        <v>43</v>
      </c>
      <c r="M22" s="90"/>
      <c r="N22" s="90"/>
      <c r="O22" s="90"/>
      <c r="P22" s="90"/>
      <c r="Q22" s="90"/>
      <c r="R22" s="90"/>
      <c r="S22" s="90"/>
      <c r="T22" s="90"/>
      <c r="U22" s="90"/>
      <c r="V22" s="90"/>
    </row>
    <row r="23" spans="6:22" ht="28.15" customHeight="1" x14ac:dyDescent="0.25">
      <c r="F23" s="31">
        <v>1</v>
      </c>
      <c r="G23" s="31">
        <v>492</v>
      </c>
      <c r="H23" s="31">
        <v>488</v>
      </c>
      <c r="I23" s="31">
        <v>495</v>
      </c>
      <c r="M23" s="90"/>
      <c r="N23" s="90"/>
      <c r="O23" s="90"/>
      <c r="P23" s="90"/>
      <c r="Q23" s="90"/>
      <c r="R23" s="90"/>
      <c r="S23" s="90"/>
      <c r="T23" s="90"/>
      <c r="U23" s="90"/>
      <c r="V23" s="90"/>
    </row>
    <row r="24" spans="6:22" ht="25.15" customHeight="1" x14ac:dyDescent="0.25">
      <c r="F24" s="31">
        <v>2</v>
      </c>
      <c r="G24" s="31">
        <v>470</v>
      </c>
      <c r="H24" s="31">
        <v>484</v>
      </c>
      <c r="I24" s="31">
        <v>482</v>
      </c>
      <c r="M24" s="90"/>
      <c r="N24" s="90"/>
      <c r="O24" s="90"/>
      <c r="P24" s="90"/>
      <c r="Q24" s="90"/>
      <c r="R24" s="90"/>
      <c r="S24" s="90"/>
      <c r="T24" s="90"/>
      <c r="U24" s="90"/>
      <c r="V24" s="90"/>
    </row>
    <row r="25" spans="6:22" ht="25.9" customHeight="1" x14ac:dyDescent="0.25">
      <c r="F25" s="31">
        <v>3</v>
      </c>
      <c r="G25" s="31">
        <v>485</v>
      </c>
      <c r="H25" s="31">
        <v>480</v>
      </c>
      <c r="I25" s="31">
        <v>478</v>
      </c>
      <c r="M25" s="90"/>
      <c r="N25" s="90"/>
      <c r="O25" s="90"/>
      <c r="P25" s="90"/>
      <c r="Q25" s="90"/>
      <c r="R25" s="90"/>
      <c r="S25" s="90"/>
      <c r="T25" s="90"/>
      <c r="U25" s="90"/>
      <c r="V25" s="90"/>
    </row>
    <row r="26" spans="6:22" ht="21" customHeight="1" x14ac:dyDescent="0.25">
      <c r="F26" s="31">
        <v>4</v>
      </c>
      <c r="G26" s="31">
        <v>493</v>
      </c>
      <c r="H26" s="31">
        <v>490</v>
      </c>
      <c r="I26" s="31">
        <v>488</v>
      </c>
      <c r="M26" s="90"/>
      <c r="N26" s="90"/>
      <c r="O26" s="90"/>
      <c r="P26" s="90"/>
      <c r="Q26" s="90"/>
      <c r="R26" s="90"/>
      <c r="S26" s="90"/>
      <c r="T26" s="90"/>
      <c r="U26" s="90"/>
      <c r="V26" s="90"/>
    </row>
    <row r="27" spans="6:22" ht="24" customHeight="1" x14ac:dyDescent="0.25">
      <c r="F27" s="31">
        <v>5</v>
      </c>
      <c r="G27" s="31">
        <v>498</v>
      </c>
      <c r="H27" s="31">
        <v>497</v>
      </c>
      <c r="I27" s="31">
        <v>492</v>
      </c>
      <c r="M27" s="90"/>
      <c r="N27" s="90"/>
      <c r="O27" s="90"/>
      <c r="P27" s="90"/>
      <c r="Q27" s="90"/>
      <c r="R27" s="90"/>
      <c r="S27" s="90"/>
      <c r="T27" s="90"/>
      <c r="U27" s="90"/>
      <c r="V27" s="90"/>
    </row>
    <row r="28" spans="6:22" ht="25.15" customHeight="1" x14ac:dyDescent="0.25">
      <c r="F28" s="31">
        <v>6</v>
      </c>
      <c r="G28" s="31">
        <v>492</v>
      </c>
      <c r="H28" s="31">
        <v>493</v>
      </c>
      <c r="I28" s="31">
        <v>493</v>
      </c>
      <c r="M28" s="90"/>
      <c r="N28" s="90"/>
      <c r="O28" s="90"/>
      <c r="P28" s="90"/>
      <c r="Q28" s="90"/>
      <c r="R28" s="90"/>
      <c r="S28" s="90"/>
      <c r="T28" s="90"/>
      <c r="U28" s="90"/>
      <c r="V28" s="90"/>
    </row>
    <row r="29" spans="6:22" ht="16.899999999999999" customHeight="1" x14ac:dyDescent="0.25">
      <c r="M29" s="90"/>
      <c r="N29" s="90"/>
      <c r="O29" s="90"/>
      <c r="P29" s="90"/>
      <c r="Q29" s="90"/>
      <c r="R29" s="90"/>
      <c r="S29" s="90"/>
      <c r="T29" s="90"/>
      <c r="U29" s="90"/>
      <c r="V29" s="90"/>
    </row>
    <row r="30" spans="6:22" ht="19.899999999999999" customHeight="1" x14ac:dyDescent="0.25">
      <c r="M30" s="90"/>
      <c r="N30" s="90"/>
      <c r="O30" s="90"/>
      <c r="P30" s="90"/>
      <c r="Q30" s="90"/>
      <c r="R30" s="90"/>
      <c r="S30" s="90"/>
      <c r="T30" s="90"/>
      <c r="U30" s="90"/>
      <c r="V30" s="90"/>
    </row>
    <row r="31" spans="6:22" ht="18.600000000000001" customHeight="1" x14ac:dyDescent="0.25">
      <c r="M31" s="90"/>
      <c r="N31" s="90"/>
      <c r="O31" s="90"/>
      <c r="P31" s="90"/>
      <c r="Q31" s="90"/>
      <c r="R31" s="90"/>
      <c r="S31" s="90"/>
      <c r="T31" s="90"/>
      <c r="U31" s="90"/>
      <c r="V31" s="90"/>
    </row>
    <row r="32" spans="6:22" ht="18" customHeight="1" x14ac:dyDescent="0.25">
      <c r="M32" s="90"/>
      <c r="N32" s="90"/>
      <c r="O32" s="90"/>
      <c r="P32" s="90"/>
      <c r="Q32" s="90"/>
      <c r="R32" s="90"/>
      <c r="S32" s="90"/>
      <c r="T32" s="90"/>
      <c r="U32" s="90"/>
      <c r="V32" s="90"/>
    </row>
    <row r="33" spans="13:22" ht="18" customHeight="1" x14ac:dyDescent="0.25">
      <c r="M33" s="90"/>
      <c r="N33" s="90"/>
      <c r="O33" s="90"/>
      <c r="P33" s="90"/>
      <c r="Q33" s="90"/>
      <c r="R33" s="90"/>
      <c r="S33" s="90"/>
      <c r="T33" s="90"/>
      <c r="U33" s="90"/>
      <c r="V33" s="90"/>
    </row>
    <row r="34" spans="13:22" ht="15.6" customHeight="1" x14ac:dyDescent="0.25">
      <c r="M34" s="90"/>
      <c r="N34" s="90"/>
      <c r="O34" s="90"/>
      <c r="P34" s="90"/>
      <c r="Q34" s="90"/>
      <c r="R34" s="90"/>
      <c r="S34" s="90"/>
      <c r="T34" s="90"/>
      <c r="U34" s="90"/>
      <c r="V34" s="90"/>
    </row>
    <row r="35" spans="13:22" ht="15.6" customHeight="1" x14ac:dyDescent="0.25">
      <c r="M35" s="90"/>
      <c r="N35" s="90"/>
      <c r="O35" s="90"/>
      <c r="P35" s="90"/>
      <c r="Q35" s="90"/>
      <c r="R35" s="90"/>
      <c r="S35" s="90"/>
      <c r="T35" s="90"/>
      <c r="U35" s="90"/>
      <c r="V35" s="90"/>
    </row>
    <row r="36" spans="13:22" x14ac:dyDescent="0.25">
      <c r="M36" s="90"/>
      <c r="N36" s="90"/>
      <c r="O36" s="90"/>
      <c r="P36" s="90"/>
      <c r="Q36" s="90"/>
      <c r="R36" s="90"/>
      <c r="S36" s="90"/>
      <c r="T36" s="90"/>
      <c r="U36" s="90"/>
      <c r="V36" s="90"/>
    </row>
    <row r="37" spans="13:22" ht="51.6" customHeight="1" x14ac:dyDescent="0.25"/>
    <row r="38" spans="13:22" ht="24" customHeight="1" x14ac:dyDescent="0.25"/>
    <row r="39" spans="13:22" ht="24.6" customHeight="1" x14ac:dyDescent="0.25"/>
    <row r="40" spans="13:22" ht="22.15" customHeight="1" x14ac:dyDescent="0.25"/>
    <row r="41" spans="13:22" ht="21.6" customHeight="1" x14ac:dyDescent="0.25"/>
    <row r="42" spans="13:22" ht="27.6" customHeight="1" x14ac:dyDescent="0.25"/>
    <row r="46" spans="13:22" ht="15" customHeight="1" x14ac:dyDescent="0.25"/>
    <row r="47" spans="13:22" ht="14.45" customHeight="1" x14ac:dyDescent="0.25"/>
    <row r="48" spans="13:22" ht="14.45" customHeight="1" x14ac:dyDescent="0.25"/>
    <row r="50" spans="3:11" x14ac:dyDescent="0.25">
      <c r="C50" s="23"/>
      <c r="D50" s="23"/>
      <c r="E50" s="23"/>
    </row>
    <row r="51" spans="3:11" x14ac:dyDescent="0.25">
      <c r="C51" s="23"/>
      <c r="D51" s="23"/>
      <c r="E51" s="23"/>
      <c r="F51" s="23"/>
      <c r="G51" s="23"/>
      <c r="H51" s="23"/>
      <c r="I51" s="23"/>
      <c r="J51" s="23"/>
      <c r="K51" s="23"/>
    </row>
    <row r="52" spans="3:11" x14ac:dyDescent="0.25">
      <c r="C52" s="23"/>
      <c r="D52" s="23"/>
      <c r="E52" s="23"/>
      <c r="F52" s="23"/>
      <c r="G52" s="23"/>
      <c r="H52" s="23"/>
      <c r="I52" s="23"/>
      <c r="J52" s="23"/>
      <c r="K52" s="23"/>
    </row>
    <row r="53" spans="3:11" x14ac:dyDescent="0.25">
      <c r="C53" s="23"/>
      <c r="D53" s="23"/>
      <c r="E53" s="23"/>
      <c r="F53" s="23"/>
      <c r="G53" s="23"/>
      <c r="H53" s="23"/>
      <c r="I53" s="23"/>
      <c r="J53" s="23"/>
      <c r="K53" s="23"/>
    </row>
    <row r="54" spans="3:11" x14ac:dyDescent="0.25">
      <c r="C54" s="23"/>
      <c r="D54" s="23"/>
      <c r="E54" s="23"/>
      <c r="F54" s="23"/>
      <c r="G54" s="23"/>
      <c r="H54" s="23"/>
      <c r="I54" s="23"/>
      <c r="J54" s="23"/>
      <c r="K54" s="23"/>
    </row>
    <row r="55" spans="3:11" ht="25.5" x14ac:dyDescent="0.35">
      <c r="C55" s="23"/>
      <c r="D55" s="23"/>
      <c r="E55" s="23"/>
      <c r="F55" s="284" t="s">
        <v>43</v>
      </c>
      <c r="G55" s="285"/>
      <c r="H55" s="23"/>
      <c r="I55" s="291" t="s">
        <v>47</v>
      </c>
      <c r="J55" s="292"/>
      <c r="K55" s="23"/>
    </row>
    <row r="56" spans="3:11" ht="51" x14ac:dyDescent="0.25">
      <c r="C56" s="23"/>
      <c r="D56" s="23"/>
      <c r="E56" s="23"/>
      <c r="F56" s="31" t="s">
        <v>1</v>
      </c>
      <c r="G56" s="30" t="s">
        <v>44</v>
      </c>
      <c r="H56" s="30" t="s">
        <v>14</v>
      </c>
      <c r="I56" s="30" t="s">
        <v>46</v>
      </c>
      <c r="J56" s="30" t="s">
        <v>45</v>
      </c>
      <c r="K56" s="23"/>
    </row>
    <row r="57" spans="3:11" ht="25.5" x14ac:dyDescent="0.25">
      <c r="C57" s="23"/>
      <c r="D57" s="23"/>
      <c r="E57" s="23"/>
      <c r="F57" s="31">
        <v>1</v>
      </c>
      <c r="G57" s="31">
        <v>492</v>
      </c>
      <c r="H57" s="31">
        <v>495</v>
      </c>
      <c r="I57" s="31">
        <f>G57-H57</f>
        <v>-3</v>
      </c>
      <c r="J57" s="31">
        <f>ABS(I57)</f>
        <v>3</v>
      </c>
      <c r="K57" s="23"/>
    </row>
    <row r="58" spans="3:11" ht="25.5" x14ac:dyDescent="0.25">
      <c r="C58" s="23"/>
      <c r="D58" s="23"/>
      <c r="E58" s="23"/>
      <c r="F58" s="31">
        <v>2</v>
      </c>
      <c r="G58" s="31">
        <v>470</v>
      </c>
      <c r="H58" s="31">
        <v>482</v>
      </c>
      <c r="I58" s="31">
        <f t="shared" ref="I58:I62" si="0">G58-H58</f>
        <v>-12</v>
      </c>
      <c r="J58" s="31">
        <f t="shared" ref="J58:J62" si="1">ABS(I58)</f>
        <v>12</v>
      </c>
      <c r="K58" s="23"/>
    </row>
    <row r="59" spans="3:11" ht="25.5" x14ac:dyDescent="0.25">
      <c r="C59" s="23"/>
      <c r="D59" s="23"/>
      <c r="E59" s="23"/>
      <c r="F59" s="31">
        <v>3</v>
      </c>
      <c r="G59" s="31">
        <v>485</v>
      </c>
      <c r="H59" s="31">
        <v>478</v>
      </c>
      <c r="I59" s="31">
        <f t="shared" si="0"/>
        <v>7</v>
      </c>
      <c r="J59" s="31">
        <f t="shared" si="1"/>
        <v>7</v>
      </c>
      <c r="K59" s="23"/>
    </row>
    <row r="60" spans="3:11" ht="25.5" x14ac:dyDescent="0.25">
      <c r="C60" s="23"/>
      <c r="D60" s="23"/>
      <c r="E60" s="23"/>
      <c r="F60" s="31">
        <v>4</v>
      </c>
      <c r="G60" s="31">
        <v>493</v>
      </c>
      <c r="H60" s="31">
        <v>488</v>
      </c>
      <c r="I60" s="31">
        <f t="shared" si="0"/>
        <v>5</v>
      </c>
      <c r="J60" s="31">
        <f t="shared" si="1"/>
        <v>5</v>
      </c>
      <c r="K60" s="23"/>
    </row>
    <row r="61" spans="3:11" ht="25.5" x14ac:dyDescent="0.25">
      <c r="C61" s="23"/>
      <c r="D61" s="23"/>
      <c r="E61" s="23"/>
      <c r="F61" s="31">
        <v>5</v>
      </c>
      <c r="G61" s="31">
        <v>498</v>
      </c>
      <c r="H61" s="31">
        <v>492</v>
      </c>
      <c r="I61" s="31">
        <f t="shared" si="0"/>
        <v>6</v>
      </c>
      <c r="J61" s="31">
        <f t="shared" si="1"/>
        <v>6</v>
      </c>
      <c r="K61" s="23"/>
    </row>
    <row r="62" spans="3:11" ht="25.5" x14ac:dyDescent="0.25">
      <c r="C62" s="23"/>
      <c r="D62" s="23"/>
      <c r="E62" s="23"/>
      <c r="F62" s="33">
        <v>6</v>
      </c>
      <c r="G62" s="31">
        <v>492</v>
      </c>
      <c r="H62" s="31">
        <v>493</v>
      </c>
      <c r="I62" s="31">
        <f t="shared" si="0"/>
        <v>-1</v>
      </c>
      <c r="J62" s="31">
        <f t="shared" si="1"/>
        <v>1</v>
      </c>
      <c r="K62" s="23"/>
    </row>
    <row r="63" spans="3:11" ht="25.5" x14ac:dyDescent="0.25">
      <c r="C63" s="23"/>
      <c r="D63" s="23"/>
      <c r="E63" s="23"/>
      <c r="F63" s="23"/>
      <c r="G63" s="23"/>
      <c r="H63" s="23"/>
      <c r="I63" s="33" t="s">
        <v>48</v>
      </c>
      <c r="J63" s="34">
        <f>SUM(J57:J62)</f>
        <v>34</v>
      </c>
      <c r="K63" s="23"/>
    </row>
    <row r="64" spans="3:11" x14ac:dyDescent="0.25">
      <c r="C64" s="23"/>
      <c r="D64" s="23"/>
      <c r="E64" s="23"/>
      <c r="F64" s="23"/>
      <c r="G64" s="23"/>
      <c r="H64" s="23"/>
      <c r="I64" s="23"/>
      <c r="J64" s="23"/>
      <c r="K64" s="23"/>
    </row>
    <row r="65" spans="3:11" x14ac:dyDescent="0.25">
      <c r="C65" s="286" t="s">
        <v>50</v>
      </c>
      <c r="D65" s="287">
        <f>J63/6</f>
        <v>5.666666666666667</v>
      </c>
      <c r="E65" s="23"/>
      <c r="F65" s="23"/>
      <c r="G65" s="23"/>
      <c r="H65" s="23"/>
      <c r="I65" s="23"/>
      <c r="J65" s="23"/>
      <c r="K65" s="23"/>
    </row>
    <row r="66" spans="3:11" x14ac:dyDescent="0.25">
      <c r="C66" s="286"/>
      <c r="D66" s="287"/>
      <c r="E66" s="23"/>
      <c r="F66" s="23"/>
      <c r="G66" s="23"/>
      <c r="H66" s="23"/>
      <c r="I66" s="23"/>
      <c r="J66" s="23"/>
      <c r="K66" s="23"/>
    </row>
    <row r="67" spans="3:11" x14ac:dyDescent="0.25">
      <c r="C67" s="23"/>
      <c r="D67" s="23"/>
      <c r="E67" s="23"/>
      <c r="F67" s="23"/>
      <c r="G67" s="23"/>
      <c r="H67" s="23"/>
      <c r="I67" s="23"/>
      <c r="J67" s="23"/>
      <c r="K67" s="23"/>
    </row>
    <row r="68" spans="3:11" x14ac:dyDescent="0.25">
      <c r="C68" s="23"/>
      <c r="D68" s="23"/>
      <c r="E68" s="23"/>
      <c r="F68" s="23"/>
      <c r="G68" s="23"/>
      <c r="H68" s="23"/>
      <c r="I68" s="23"/>
      <c r="J68" s="23"/>
      <c r="K68" s="23"/>
    </row>
    <row r="69" spans="3:11" x14ac:dyDescent="0.25">
      <c r="C69" s="23"/>
      <c r="D69" s="23"/>
      <c r="E69" s="23"/>
      <c r="F69" s="23"/>
      <c r="G69" s="23"/>
      <c r="H69" s="23"/>
      <c r="I69" s="23"/>
      <c r="J69" s="23"/>
      <c r="K69" s="23"/>
    </row>
    <row r="70" spans="3:11" x14ac:dyDescent="0.25">
      <c r="C70" s="23"/>
      <c r="D70" s="23"/>
      <c r="E70" s="23"/>
      <c r="F70" s="23"/>
      <c r="G70" s="23"/>
      <c r="H70" s="23"/>
      <c r="I70" s="23"/>
      <c r="J70" s="23"/>
      <c r="K70" s="23"/>
    </row>
  </sheetData>
  <mergeCells count="5">
    <mergeCell ref="H21:I21"/>
    <mergeCell ref="C65:C66"/>
    <mergeCell ref="D65:D66"/>
    <mergeCell ref="I55:J55"/>
    <mergeCell ref="F55:G55"/>
  </mergeCells>
  <pageMargins left="0.7" right="0.7" top="0.75" bottom="0.75" header="0.3" footer="0.3"/>
  <pageSetup scale="3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992F7-6DCE-458D-8EAC-3C46B38346E2}">
  <sheetPr>
    <pageSetUpPr fitToPage="1"/>
  </sheetPr>
  <dimension ref="G23:M53"/>
  <sheetViews>
    <sheetView zoomScale="70" zoomScaleNormal="70" workbookViewId="0">
      <selection activeCell="D8" sqref="D7:D8"/>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8.28515625" style="3" customWidth="1"/>
    <col min="8" max="8" width="18.7109375" style="3" customWidth="1"/>
    <col min="9" max="9" width="25.7109375" style="3" customWidth="1"/>
    <col min="10" max="10" width="21" style="3" customWidth="1"/>
    <col min="11" max="11" width="19.28515625" style="3" customWidth="1"/>
    <col min="12" max="13" width="16.7109375" style="3" customWidth="1"/>
    <col min="14" max="14" width="4.5703125" style="3" customWidth="1"/>
    <col min="15" max="15" width="11.5703125" style="3" customWidth="1"/>
    <col min="16" max="16" width="6.5703125" style="3" customWidth="1"/>
    <col min="17" max="17" width="9" style="3" customWidth="1"/>
    <col min="18" max="18" width="12.140625" style="3" customWidth="1"/>
    <col min="19" max="19" width="10.85546875" style="3" customWidth="1"/>
    <col min="20" max="20" width="11.42578125" style="3" customWidth="1"/>
    <col min="21" max="21" width="9.7109375" style="3" customWidth="1"/>
    <col min="22" max="22" width="11.7109375" style="3" customWidth="1"/>
    <col min="23" max="23" width="9.85546875" style="3" customWidth="1"/>
    <col min="24" max="24" width="10" style="3" customWidth="1"/>
    <col min="25" max="16384" width="9.140625" style="3"/>
  </cols>
  <sheetData>
    <row r="23" spans="7:13" ht="22.9" customHeight="1" x14ac:dyDescent="0.25"/>
    <row r="24" spans="7:13" ht="21.6" customHeight="1" x14ac:dyDescent="0.25"/>
    <row r="27" spans="7:13" ht="22.9" customHeight="1" x14ac:dyDescent="0.25"/>
    <row r="28" spans="7:13" ht="19.149999999999999" customHeight="1" x14ac:dyDescent="0.25"/>
    <row r="29" spans="7:13" ht="36" customHeight="1" x14ac:dyDescent="0.25">
      <c r="G29" s="19" t="s">
        <v>1</v>
      </c>
      <c r="H29" s="19" t="s">
        <v>2</v>
      </c>
      <c r="I29" s="19" t="s">
        <v>13</v>
      </c>
      <c r="J29" s="19" t="s">
        <v>14</v>
      </c>
      <c r="M29" s="2"/>
    </row>
    <row r="30" spans="7:13" ht="33" customHeight="1" x14ac:dyDescent="0.25">
      <c r="G30" s="21">
        <v>1</v>
      </c>
      <c r="H30" s="21">
        <v>100</v>
      </c>
      <c r="I30" s="21">
        <v>0.05</v>
      </c>
      <c r="J30" s="173"/>
      <c r="M30" s="4"/>
    </row>
    <row r="31" spans="7:13" ht="27" x14ac:dyDescent="0.25">
      <c r="G31" s="21">
        <v>2</v>
      </c>
      <c r="H31" s="21">
        <v>90</v>
      </c>
      <c r="I31" s="21">
        <v>0.05</v>
      </c>
      <c r="J31" s="24"/>
      <c r="M31" s="4"/>
    </row>
    <row r="32" spans="7:13" ht="27" x14ac:dyDescent="0.25">
      <c r="G32" s="21">
        <v>3</v>
      </c>
      <c r="H32" s="21">
        <v>105</v>
      </c>
      <c r="I32" s="21">
        <v>0.2</v>
      </c>
      <c r="J32" s="174"/>
      <c r="M32" s="4"/>
    </row>
    <row r="33" spans="7:13" ht="27" x14ac:dyDescent="0.25">
      <c r="G33" s="21">
        <v>4</v>
      </c>
      <c r="H33" s="21">
        <v>95</v>
      </c>
      <c r="I33" s="21">
        <v>0.3</v>
      </c>
      <c r="M33" s="4"/>
    </row>
    <row r="34" spans="7:13" ht="27" x14ac:dyDescent="0.25">
      <c r="G34" s="21">
        <v>5</v>
      </c>
      <c r="H34" s="21">
        <v>110</v>
      </c>
      <c r="I34" s="21">
        <v>0.4</v>
      </c>
      <c r="M34" s="4"/>
    </row>
    <row r="35" spans="7:13" ht="31.5" customHeight="1" x14ac:dyDescent="0.25">
      <c r="G35" s="25">
        <v>6</v>
      </c>
      <c r="H35" s="21"/>
      <c r="I35" s="22"/>
      <c r="M35" s="4"/>
    </row>
    <row r="46" spans="7:13" ht="27" x14ac:dyDescent="0.25">
      <c r="G46" s="19" t="s">
        <v>1</v>
      </c>
      <c r="H46" s="19" t="s">
        <v>2</v>
      </c>
      <c r="I46" s="19" t="s">
        <v>13</v>
      </c>
      <c r="J46" s="19" t="s">
        <v>14</v>
      </c>
    </row>
    <row r="47" spans="7:13" ht="27" x14ac:dyDescent="0.25">
      <c r="G47" s="21">
        <v>1</v>
      </c>
      <c r="H47" s="21">
        <v>100</v>
      </c>
      <c r="I47" s="21"/>
      <c r="J47" s="176"/>
    </row>
    <row r="48" spans="7:13" ht="27" x14ac:dyDescent="0.25">
      <c r="G48" s="21">
        <v>2</v>
      </c>
      <c r="H48" s="21">
        <v>90</v>
      </c>
      <c r="I48" s="21">
        <v>0.05</v>
      </c>
      <c r="J48" s="174"/>
    </row>
    <row r="49" spans="7:10" ht="27" x14ac:dyDescent="0.25">
      <c r="G49" s="21">
        <v>3</v>
      </c>
      <c r="H49" s="21">
        <v>105</v>
      </c>
      <c r="I49" s="21">
        <v>0.05</v>
      </c>
      <c r="J49" s="174"/>
    </row>
    <row r="50" spans="7:10" ht="27" x14ac:dyDescent="0.25">
      <c r="G50" s="21">
        <v>4</v>
      </c>
      <c r="H50" s="21">
        <v>95</v>
      </c>
      <c r="I50" s="21">
        <v>0.2</v>
      </c>
    </row>
    <row r="51" spans="7:10" ht="27" x14ac:dyDescent="0.25">
      <c r="G51" s="21">
        <v>5</v>
      </c>
      <c r="H51" s="21">
        <v>110</v>
      </c>
      <c r="I51" s="21">
        <v>0.3</v>
      </c>
    </row>
    <row r="52" spans="7:10" ht="27" x14ac:dyDescent="0.25">
      <c r="G52" s="21">
        <v>6</v>
      </c>
      <c r="H52" s="21">
        <v>35</v>
      </c>
      <c r="I52" s="21">
        <v>0.4</v>
      </c>
    </row>
    <row r="53" spans="7:10" ht="27" x14ac:dyDescent="0.25">
      <c r="G53" s="25">
        <v>7</v>
      </c>
      <c r="H53" s="21"/>
      <c r="I53" s="22"/>
    </row>
  </sheetData>
  <pageMargins left="0.7" right="0.7" top="0.75" bottom="0.75" header="0.3" footer="0.3"/>
  <pageSetup scale="4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F17:W51"/>
  <sheetViews>
    <sheetView zoomScale="70" zoomScaleNormal="70" workbookViewId="0">
      <selection activeCell="AA51" sqref="A1:AA51"/>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0.140625" style="3" bestFit="1" customWidth="1"/>
    <col min="8" max="8" width="14.5703125" style="3" customWidth="1"/>
    <col min="9" max="9" width="4.85546875" style="3" customWidth="1"/>
    <col min="10" max="10" width="14.7109375" style="3" customWidth="1"/>
    <col min="11" max="11" width="15.7109375" style="3" customWidth="1"/>
    <col min="12" max="13" width="16.7109375" style="3" customWidth="1"/>
    <col min="14" max="14" width="4.5703125" style="3" customWidth="1"/>
    <col min="15" max="15" width="10.7109375" style="3" customWidth="1"/>
    <col min="16" max="16" width="15.28515625" style="3" customWidth="1"/>
    <col min="17" max="18" width="10" style="3" customWidth="1"/>
    <col min="19" max="19" width="9.7109375" style="3" customWidth="1"/>
    <col min="20" max="20" width="6.28515625" style="3" customWidth="1"/>
    <col min="21" max="21" width="7" style="3" customWidth="1"/>
    <col min="22" max="22" width="9.140625" style="3"/>
    <col min="23" max="23" width="9.7109375" style="3" customWidth="1"/>
    <col min="24" max="25" width="9.140625" style="3"/>
    <col min="26" max="26" width="9.140625" style="3" customWidth="1"/>
    <col min="27" max="16384" width="9.140625" style="3"/>
  </cols>
  <sheetData>
    <row r="17" spans="6:23" x14ac:dyDescent="0.25">
      <c r="O17" t="s">
        <v>15</v>
      </c>
      <c r="P17"/>
      <c r="Q17"/>
      <c r="R17"/>
      <c r="S17"/>
      <c r="T17"/>
      <c r="U17"/>
      <c r="V17"/>
      <c r="W17"/>
    </row>
    <row r="18" spans="6:23" ht="15.75" thickBot="1" x14ac:dyDescent="0.3">
      <c r="O18"/>
      <c r="P18"/>
      <c r="Q18"/>
      <c r="R18"/>
      <c r="S18"/>
      <c r="T18"/>
      <c r="U18"/>
      <c r="V18"/>
      <c r="W18"/>
    </row>
    <row r="19" spans="6:23" x14ac:dyDescent="0.25">
      <c r="O19" s="15" t="s">
        <v>16</v>
      </c>
      <c r="P19" s="15"/>
      <c r="Q19"/>
      <c r="R19"/>
      <c r="S19"/>
      <c r="T19"/>
      <c r="U19"/>
      <c r="V19"/>
      <c r="W19"/>
    </row>
    <row r="20" spans="6:23" x14ac:dyDescent="0.25">
      <c r="O20" t="s">
        <v>17</v>
      </c>
      <c r="P20">
        <v>0.95338137192208428</v>
      </c>
      <c r="Q20"/>
      <c r="R20"/>
      <c r="S20"/>
      <c r="T20"/>
      <c r="U20"/>
      <c r="V20"/>
      <c r="W20"/>
    </row>
    <row r="21" spans="6:23" ht="31.5" x14ac:dyDescent="0.5">
      <c r="F21" s="50" t="s">
        <v>116</v>
      </c>
      <c r="G21" s="50" t="s">
        <v>115</v>
      </c>
      <c r="O21" t="s">
        <v>18</v>
      </c>
      <c r="P21" s="178">
        <v>0.90893604032803554</v>
      </c>
      <c r="Q21"/>
      <c r="R21"/>
      <c r="S21"/>
      <c r="T21"/>
      <c r="U21"/>
      <c r="V21"/>
      <c r="W21"/>
    </row>
    <row r="22" spans="6:23" ht="25.5" x14ac:dyDescent="0.25">
      <c r="F22" s="160" t="s">
        <v>120</v>
      </c>
      <c r="G22" s="160" t="s">
        <v>119</v>
      </c>
      <c r="O22" t="s">
        <v>19</v>
      </c>
      <c r="P22">
        <v>0.8975530453690399</v>
      </c>
      <c r="Q22"/>
      <c r="R22"/>
      <c r="S22"/>
      <c r="T22"/>
      <c r="U22"/>
      <c r="V22"/>
      <c r="W22"/>
    </row>
    <row r="23" spans="6:23" ht="22.5" x14ac:dyDescent="0.25">
      <c r="F23" s="36">
        <v>2008</v>
      </c>
      <c r="G23" s="36">
        <v>1426</v>
      </c>
      <c r="O23" t="s">
        <v>20</v>
      </c>
      <c r="P23">
        <v>290.63249208329324</v>
      </c>
      <c r="Q23"/>
      <c r="R23"/>
      <c r="S23"/>
      <c r="T23"/>
      <c r="U23"/>
      <c r="V23"/>
      <c r="W23"/>
    </row>
    <row r="24" spans="6:23" ht="23.25" thickBot="1" x14ac:dyDescent="0.3">
      <c r="F24" s="36">
        <v>2009</v>
      </c>
      <c r="G24" s="36">
        <v>1678</v>
      </c>
      <c r="O24" s="13" t="s">
        <v>21</v>
      </c>
      <c r="P24" s="13">
        <v>10</v>
      </c>
      <c r="Q24"/>
      <c r="R24"/>
      <c r="S24"/>
      <c r="T24"/>
      <c r="U24"/>
      <c r="V24"/>
      <c r="W24"/>
    </row>
    <row r="25" spans="6:23" ht="22.5" x14ac:dyDescent="0.25">
      <c r="F25" s="36">
        <v>2010</v>
      </c>
      <c r="G25" s="36">
        <v>2591</v>
      </c>
      <c r="O25"/>
      <c r="P25"/>
      <c r="Q25"/>
      <c r="R25"/>
      <c r="S25"/>
      <c r="T25"/>
      <c r="U25"/>
      <c r="V25"/>
      <c r="W25"/>
    </row>
    <row r="26" spans="6:23" ht="23.25" thickBot="1" x14ac:dyDescent="0.3">
      <c r="F26" s="36">
        <v>2011</v>
      </c>
      <c r="G26" s="36">
        <v>2105</v>
      </c>
      <c r="O26" t="s">
        <v>22</v>
      </c>
      <c r="P26"/>
      <c r="Q26"/>
      <c r="R26"/>
      <c r="S26"/>
      <c r="T26"/>
      <c r="U26"/>
      <c r="V26"/>
      <c r="W26"/>
    </row>
    <row r="27" spans="6:23" ht="21" customHeight="1" x14ac:dyDescent="0.25">
      <c r="F27" s="36">
        <v>2012</v>
      </c>
      <c r="G27" s="36">
        <v>2744</v>
      </c>
      <c r="O27" s="14"/>
      <c r="P27" s="14" t="s">
        <v>27</v>
      </c>
      <c r="Q27" s="14" t="s">
        <v>28</v>
      </c>
      <c r="R27" s="14" t="s">
        <v>29</v>
      </c>
      <c r="S27" s="14" t="s">
        <v>30</v>
      </c>
      <c r="T27" s="14" t="s">
        <v>31</v>
      </c>
      <c r="U27"/>
      <c r="V27"/>
      <c r="W27"/>
    </row>
    <row r="28" spans="6:23" ht="24.6" customHeight="1" x14ac:dyDescent="0.25">
      <c r="F28" s="36">
        <v>2013</v>
      </c>
      <c r="G28" s="36">
        <v>3068</v>
      </c>
      <c r="O28" t="s">
        <v>23</v>
      </c>
      <c r="P28">
        <v>1</v>
      </c>
      <c r="Q28">
        <v>6744738.4363636356</v>
      </c>
      <c r="R28">
        <v>6744738.4363636356</v>
      </c>
      <c r="S28">
        <v>79.850341988400615</v>
      </c>
      <c r="T28">
        <v>1.9530384963609572E-5</v>
      </c>
      <c r="U28"/>
      <c r="V28"/>
      <c r="W28"/>
    </row>
    <row r="29" spans="6:23" ht="23.45" customHeight="1" x14ac:dyDescent="0.25">
      <c r="F29" s="36">
        <v>2014</v>
      </c>
      <c r="G29" s="36">
        <v>2755</v>
      </c>
      <c r="O29" t="s">
        <v>24</v>
      </c>
      <c r="P29">
        <v>8</v>
      </c>
      <c r="Q29">
        <v>675737.96363636397</v>
      </c>
      <c r="R29">
        <v>84467.245454545497</v>
      </c>
      <c r="S29"/>
      <c r="T29"/>
      <c r="U29"/>
      <c r="V29"/>
      <c r="W29"/>
    </row>
    <row r="30" spans="6:23" ht="21" customHeight="1" thickBot="1" x14ac:dyDescent="0.35">
      <c r="F30" s="36">
        <v>2015</v>
      </c>
      <c r="G30" s="168">
        <v>3689</v>
      </c>
      <c r="O30" s="13" t="s">
        <v>25</v>
      </c>
      <c r="P30" s="13">
        <v>9</v>
      </c>
      <c r="Q30" s="13">
        <v>7420476.3999999994</v>
      </c>
      <c r="R30" s="13"/>
      <c r="S30" s="13"/>
      <c r="T30" s="13"/>
      <c r="U30"/>
      <c r="V30"/>
      <c r="W30"/>
    </row>
    <row r="31" spans="6:23" ht="25.15" customHeight="1" thickBot="1" x14ac:dyDescent="0.3">
      <c r="F31" s="36">
        <v>2016</v>
      </c>
      <c r="G31" s="36">
        <v>4003</v>
      </c>
      <c r="O31"/>
      <c r="P31"/>
      <c r="Q31"/>
      <c r="R31"/>
      <c r="S31"/>
      <c r="T31"/>
      <c r="U31"/>
      <c r="V31"/>
      <c r="W31"/>
    </row>
    <row r="32" spans="6:23" ht="22.9" customHeight="1" x14ac:dyDescent="0.25">
      <c r="F32" s="36">
        <v>2017</v>
      </c>
      <c r="G32" s="36">
        <v>3997</v>
      </c>
      <c r="O32" s="14"/>
      <c r="P32" s="14" t="s">
        <v>32</v>
      </c>
      <c r="Q32" s="14" t="s">
        <v>20</v>
      </c>
      <c r="R32" s="14" t="s">
        <v>33</v>
      </c>
      <c r="S32" s="14" t="s">
        <v>34</v>
      </c>
      <c r="T32" s="14" t="s">
        <v>35</v>
      </c>
      <c r="U32" s="14" t="s">
        <v>36</v>
      </c>
      <c r="V32" s="14" t="s">
        <v>37</v>
      </c>
      <c r="W32" s="14" t="s">
        <v>38</v>
      </c>
    </row>
    <row r="33" spans="13:23" ht="21.6" customHeight="1" x14ac:dyDescent="0.25">
      <c r="O33" t="s">
        <v>26</v>
      </c>
      <c r="P33">
        <v>-572623.03636363673</v>
      </c>
      <c r="Q33">
        <v>64395.203938933271</v>
      </c>
      <c r="R33">
        <v>-8.8923242933846733</v>
      </c>
      <c r="S33">
        <v>2.0243941805819922E-5</v>
      </c>
      <c r="T33">
        <v>-721118.64293413248</v>
      </c>
      <c r="U33">
        <v>-424127.42979314097</v>
      </c>
      <c r="V33">
        <v>-721118.64293413248</v>
      </c>
      <c r="W33">
        <v>-424127.42979314097</v>
      </c>
    </row>
    <row r="34" spans="13:23" ht="20.25" customHeight="1" thickBot="1" x14ac:dyDescent="0.3">
      <c r="O34" s="13" t="s">
        <v>39</v>
      </c>
      <c r="P34" s="13">
        <v>285.92727272727291</v>
      </c>
      <c r="Q34" s="13">
        <v>31.99758427520797</v>
      </c>
      <c r="R34" s="13">
        <v>8.9359018564664598</v>
      </c>
      <c r="S34" s="13">
        <v>1.9530384963609466E-5</v>
      </c>
      <c r="T34" s="13">
        <v>212.14071107209949</v>
      </c>
      <c r="U34" s="13">
        <v>359.71383438244629</v>
      </c>
      <c r="V34" s="13">
        <v>212.14071107209949</v>
      </c>
      <c r="W34" s="13">
        <v>359.71383438244629</v>
      </c>
    </row>
    <row r="35" spans="13:23" ht="22.9" customHeight="1" x14ac:dyDescent="0.25"/>
    <row r="36" spans="13:23" ht="18.600000000000001" customHeight="1" x14ac:dyDescent="0.25"/>
    <row r="37" spans="13:23" ht="18.600000000000001" customHeight="1" x14ac:dyDescent="0.25"/>
    <row r="38" spans="13:23" ht="19.149999999999999" customHeight="1" x14ac:dyDescent="0.25"/>
    <row r="39" spans="13:23" ht="16.899999999999999" customHeight="1" x14ac:dyDescent="0.25">
      <c r="M39" s="2"/>
    </row>
    <row r="40" spans="13:23" ht="15" customHeight="1" x14ac:dyDescent="0.25">
      <c r="M40" s="4"/>
    </row>
    <row r="41" spans="13:23" x14ac:dyDescent="0.25">
      <c r="M41" s="4"/>
    </row>
    <row r="42" spans="13:23" x14ac:dyDescent="0.25">
      <c r="M42" s="4"/>
    </row>
    <row r="43" spans="13:23" x14ac:dyDescent="0.25">
      <c r="M43" s="4"/>
    </row>
    <row r="44" spans="13:23" x14ac:dyDescent="0.25">
      <c r="M44" s="4"/>
    </row>
    <row r="45" spans="13:23" x14ac:dyDescent="0.25">
      <c r="M45" s="4"/>
    </row>
    <row r="46" spans="13:23" x14ac:dyDescent="0.25">
      <c r="M46" s="4"/>
    </row>
    <row r="47" spans="13:23" ht="15" customHeight="1" x14ac:dyDescent="0.25"/>
    <row r="48" spans="13:23" ht="15" customHeight="1" x14ac:dyDescent="0.25"/>
    <row r="50" ht="15" customHeight="1" x14ac:dyDescent="0.25"/>
    <row r="51" ht="15" customHeight="1" x14ac:dyDescent="0.25"/>
  </sheetData>
  <pageMargins left="0.7" right="0.7" top="0.75" bottom="0.75" header="0.3" footer="0.3"/>
  <pageSetup scale="46"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F14:X51"/>
  <sheetViews>
    <sheetView zoomScale="70" zoomScaleNormal="7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0.140625" style="3" bestFit="1" customWidth="1"/>
    <col min="8" max="8" width="14.5703125" style="3" customWidth="1"/>
    <col min="9" max="9" width="4.85546875" style="3" customWidth="1"/>
    <col min="10" max="10" width="14.7109375" style="3" customWidth="1"/>
    <col min="11" max="11" width="15.7109375" style="3" customWidth="1"/>
    <col min="12" max="13" width="16.7109375" style="3" customWidth="1"/>
    <col min="14" max="14" width="4.5703125" style="3" customWidth="1"/>
    <col min="15" max="15" width="10.7109375" style="3" customWidth="1"/>
    <col min="16" max="16" width="8.7109375" style="3" customWidth="1"/>
    <col min="17" max="17" width="10" style="3" customWidth="1"/>
    <col min="18" max="18" width="6.28515625" style="3" customWidth="1"/>
    <col min="19" max="19" width="9.7109375" style="3" customWidth="1"/>
    <col min="20" max="20" width="6.28515625" style="3" customWidth="1"/>
    <col min="21" max="21" width="7" style="3" customWidth="1"/>
    <col min="22" max="22" width="9.140625" style="3"/>
    <col min="23" max="23" width="9.7109375" style="3" customWidth="1"/>
    <col min="24" max="16384" width="9.140625" style="3"/>
  </cols>
  <sheetData>
    <row r="14" spans="15:24" x14ac:dyDescent="0.25">
      <c r="O14" s="90"/>
      <c r="P14" s="90"/>
      <c r="Q14" s="90"/>
      <c r="R14" s="90"/>
      <c r="S14" s="90"/>
      <c r="T14" s="90"/>
      <c r="U14" s="90"/>
      <c r="V14" s="90"/>
      <c r="W14" s="90"/>
      <c r="X14" s="90"/>
    </row>
    <row r="15" spans="15:24" x14ac:dyDescent="0.25">
      <c r="O15" s="90"/>
      <c r="P15" s="90"/>
      <c r="Q15" s="90"/>
      <c r="R15" s="90"/>
      <c r="S15" s="90"/>
      <c r="T15" s="90"/>
      <c r="U15" s="90"/>
      <c r="V15" s="90"/>
      <c r="W15" s="90"/>
      <c r="X15" s="90"/>
    </row>
    <row r="16" spans="15:24" x14ac:dyDescent="0.25">
      <c r="O16" s="90"/>
      <c r="P16" s="90"/>
      <c r="Q16" s="90"/>
      <c r="R16" s="90"/>
      <c r="S16" s="90"/>
      <c r="T16" s="90"/>
      <c r="U16" s="90"/>
      <c r="V16" s="90"/>
      <c r="W16" s="90"/>
      <c r="X16" s="90"/>
    </row>
    <row r="17" spans="6:24" x14ac:dyDescent="0.25">
      <c r="O17" s="90"/>
      <c r="P17" s="90"/>
      <c r="Q17" s="90"/>
      <c r="R17" s="90"/>
      <c r="S17" s="90"/>
      <c r="T17" s="90"/>
      <c r="U17" s="90"/>
      <c r="V17" s="90"/>
      <c r="W17" s="90"/>
      <c r="X17" s="90"/>
    </row>
    <row r="18" spans="6:24" x14ac:dyDescent="0.25">
      <c r="O18" s="90"/>
      <c r="P18" s="90"/>
      <c r="Q18" s="90"/>
      <c r="R18" s="90"/>
      <c r="S18" s="90"/>
      <c r="T18" s="90"/>
      <c r="U18" s="90"/>
      <c r="V18" s="90"/>
      <c r="W18" s="90"/>
      <c r="X18" s="90"/>
    </row>
    <row r="19" spans="6:24" x14ac:dyDescent="0.25">
      <c r="O19" s="90"/>
      <c r="P19" s="90"/>
      <c r="Q19" s="90"/>
      <c r="R19" s="90"/>
      <c r="S19" s="90"/>
      <c r="T19" s="90"/>
      <c r="U19" s="90"/>
      <c r="V19" s="90"/>
      <c r="W19" s="90"/>
      <c r="X19" s="90"/>
    </row>
    <row r="20" spans="6:24" x14ac:dyDescent="0.25">
      <c r="O20" s="90"/>
      <c r="P20" s="90"/>
      <c r="Q20" s="90"/>
      <c r="R20" s="90"/>
      <c r="S20" s="90"/>
      <c r="T20" s="90"/>
      <c r="U20" s="90"/>
      <c r="V20" s="90"/>
      <c r="W20" s="90"/>
      <c r="X20" s="90"/>
    </row>
    <row r="21" spans="6:24" ht="23.25" customHeight="1" x14ac:dyDescent="0.25">
      <c r="F21" s="160" t="s">
        <v>120</v>
      </c>
      <c r="G21" s="160" t="s">
        <v>119</v>
      </c>
      <c r="O21" s="90"/>
      <c r="P21" s="90"/>
      <c r="Q21" s="90"/>
      <c r="R21" s="90"/>
      <c r="S21" s="90"/>
      <c r="T21" s="90"/>
      <c r="U21" s="90"/>
      <c r="V21" s="90"/>
      <c r="W21" s="90"/>
      <c r="X21" s="90"/>
    </row>
    <row r="22" spans="6:24" ht="21.75" customHeight="1" x14ac:dyDescent="0.25">
      <c r="F22" s="36">
        <v>2008</v>
      </c>
      <c r="G22" s="36">
        <v>1426</v>
      </c>
      <c r="O22" s="90"/>
      <c r="P22" s="90"/>
      <c r="Q22" s="90"/>
      <c r="R22" s="90"/>
      <c r="S22" s="90"/>
      <c r="T22" s="90"/>
      <c r="U22" s="90"/>
      <c r="V22" s="90"/>
      <c r="W22" s="90"/>
      <c r="X22" s="90"/>
    </row>
    <row r="23" spans="6:24" ht="22.5" x14ac:dyDescent="0.25">
      <c r="F23" s="36">
        <v>2009</v>
      </c>
      <c r="G23" s="36">
        <v>1678</v>
      </c>
      <c r="O23" s="90"/>
      <c r="P23" s="90"/>
      <c r="Q23" s="90"/>
      <c r="R23" s="90"/>
      <c r="S23" s="90"/>
      <c r="T23" s="90"/>
      <c r="U23" s="90"/>
      <c r="V23" s="90"/>
      <c r="W23" s="90"/>
      <c r="X23" s="90"/>
    </row>
    <row r="24" spans="6:24" ht="22.5" x14ac:dyDescent="0.25">
      <c r="F24" s="36">
        <v>2010</v>
      </c>
      <c r="G24" s="36">
        <v>2591</v>
      </c>
      <c r="O24" s="90"/>
      <c r="P24" s="90"/>
      <c r="Q24" s="90"/>
      <c r="R24" s="90"/>
      <c r="S24" s="90"/>
      <c r="T24" s="90"/>
      <c r="U24" s="90"/>
      <c r="V24" s="90"/>
      <c r="W24" s="90"/>
      <c r="X24" s="90"/>
    </row>
    <row r="25" spans="6:24" ht="22.5" x14ac:dyDescent="0.25">
      <c r="F25" s="36">
        <v>2011</v>
      </c>
      <c r="G25" s="36">
        <v>2105</v>
      </c>
      <c r="O25" s="90"/>
      <c r="P25" s="90"/>
      <c r="Q25" s="90"/>
      <c r="R25" s="90"/>
      <c r="S25" s="90"/>
      <c r="T25" s="90"/>
      <c r="U25" s="90"/>
      <c r="V25" s="90"/>
      <c r="W25" s="90"/>
      <c r="X25" s="90"/>
    </row>
    <row r="26" spans="6:24" ht="22.5" x14ac:dyDescent="0.25">
      <c r="F26" s="36">
        <v>2012</v>
      </c>
      <c r="G26" s="36">
        <v>2744</v>
      </c>
      <c r="O26" s="90"/>
      <c r="P26" s="90"/>
      <c r="Q26" s="90"/>
      <c r="R26" s="90"/>
      <c r="S26" s="90"/>
      <c r="T26" s="90"/>
      <c r="U26" s="90"/>
      <c r="V26" s="90"/>
      <c r="W26" s="90"/>
      <c r="X26" s="90"/>
    </row>
    <row r="27" spans="6:24" ht="24.75" customHeight="1" x14ac:dyDescent="0.25">
      <c r="F27" s="36">
        <v>2013</v>
      </c>
      <c r="G27" s="36">
        <v>3068</v>
      </c>
      <c r="O27" s="90"/>
      <c r="P27" s="90"/>
      <c r="Q27" s="90"/>
      <c r="R27" s="90"/>
      <c r="S27" s="90"/>
      <c r="T27" s="90"/>
      <c r="U27" s="90"/>
      <c r="V27" s="90"/>
      <c r="W27" s="90"/>
      <c r="X27" s="90"/>
    </row>
    <row r="28" spans="6:24" ht="24.6" customHeight="1" x14ac:dyDescent="0.25">
      <c r="F28" s="36">
        <v>2014</v>
      </c>
      <c r="G28" s="36">
        <v>2755</v>
      </c>
      <c r="O28" s="90"/>
      <c r="P28" s="90"/>
      <c r="Q28" s="90"/>
      <c r="R28" s="90"/>
      <c r="S28" s="90"/>
      <c r="T28" s="90"/>
      <c r="U28" s="90"/>
      <c r="V28" s="90"/>
      <c r="W28" s="90"/>
      <c r="X28" s="90"/>
    </row>
    <row r="29" spans="6:24" ht="23.45" customHeight="1" x14ac:dyDescent="0.3">
      <c r="F29" s="36">
        <v>2015</v>
      </c>
      <c r="G29" s="168">
        <v>3689</v>
      </c>
      <c r="O29" s="90"/>
      <c r="P29" s="90"/>
      <c r="Q29" s="90"/>
      <c r="R29" s="90"/>
      <c r="S29" s="90"/>
      <c r="T29" s="90"/>
      <c r="U29" s="90"/>
      <c r="V29" s="90"/>
      <c r="W29" s="90"/>
      <c r="X29" s="90"/>
    </row>
    <row r="30" spans="6:24" ht="21" customHeight="1" x14ac:dyDescent="0.25">
      <c r="F30" s="36">
        <v>2016</v>
      </c>
      <c r="G30" s="36">
        <v>4003</v>
      </c>
      <c r="O30" s="90"/>
      <c r="P30" s="90"/>
      <c r="Q30" s="90"/>
      <c r="R30" s="90"/>
      <c r="S30" s="90"/>
      <c r="T30" s="90"/>
      <c r="U30" s="90"/>
      <c r="V30" s="90"/>
      <c r="W30" s="90"/>
      <c r="X30" s="90"/>
    </row>
    <row r="31" spans="6:24" ht="25.15" customHeight="1" x14ac:dyDescent="0.25">
      <c r="F31" s="36">
        <v>2017</v>
      </c>
      <c r="G31" s="36">
        <v>3997</v>
      </c>
      <c r="O31" s="90"/>
      <c r="P31" s="90"/>
      <c r="Q31" s="90"/>
      <c r="R31" s="90"/>
      <c r="S31" s="90"/>
      <c r="T31" s="90"/>
      <c r="U31" s="90"/>
      <c r="V31" s="90"/>
      <c r="W31" s="90"/>
      <c r="X31" s="90"/>
    </row>
    <row r="32" spans="6:24" ht="22.9" customHeight="1" x14ac:dyDescent="0.25">
      <c r="O32" s="90"/>
      <c r="P32" s="90"/>
      <c r="Q32" s="90"/>
      <c r="R32" s="90"/>
      <c r="S32" s="90"/>
      <c r="T32" s="90"/>
      <c r="U32" s="90"/>
      <c r="V32" s="90"/>
      <c r="W32" s="90"/>
      <c r="X32" s="90"/>
    </row>
    <row r="33" spans="13:24" ht="21.6" customHeight="1" x14ac:dyDescent="0.25">
      <c r="O33" s="90"/>
      <c r="P33" s="90"/>
      <c r="Q33" s="90"/>
      <c r="R33" s="90"/>
      <c r="S33" s="90"/>
      <c r="T33" s="90"/>
      <c r="U33" s="90"/>
      <c r="V33" s="90"/>
      <c r="W33" s="90"/>
      <c r="X33" s="90"/>
    </row>
    <row r="34" spans="13:24" ht="20.25" customHeight="1" x14ac:dyDescent="0.25">
      <c r="O34" s="90"/>
      <c r="P34" s="90"/>
      <c r="Q34" s="90"/>
      <c r="R34" s="90"/>
      <c r="S34" s="90"/>
      <c r="T34" s="90"/>
      <c r="U34" s="90"/>
      <c r="V34" s="90"/>
      <c r="W34" s="90"/>
      <c r="X34" s="90"/>
    </row>
    <row r="35" spans="13:24" ht="22.9" customHeight="1" x14ac:dyDescent="0.25">
      <c r="O35" s="90"/>
      <c r="P35" s="90"/>
      <c r="Q35" s="90"/>
      <c r="R35" s="90"/>
      <c r="S35" s="90"/>
      <c r="T35" s="90"/>
      <c r="U35" s="90"/>
      <c r="V35" s="90"/>
      <c r="W35" s="90"/>
      <c r="X35" s="90"/>
    </row>
    <row r="36" spans="13:24" ht="18.600000000000001" customHeight="1" x14ac:dyDescent="0.25"/>
    <row r="37" spans="13:24" ht="18.600000000000001" customHeight="1" x14ac:dyDescent="0.25"/>
    <row r="38" spans="13:24" ht="19.149999999999999" customHeight="1" x14ac:dyDescent="0.25"/>
    <row r="39" spans="13:24" ht="16.899999999999999" customHeight="1" x14ac:dyDescent="0.25">
      <c r="M39" s="2"/>
    </row>
    <row r="40" spans="13:24" ht="15" customHeight="1" x14ac:dyDescent="0.25">
      <c r="M40" s="4"/>
    </row>
    <row r="41" spans="13:24" x14ac:dyDescent="0.25">
      <c r="M41" s="4"/>
    </row>
    <row r="42" spans="13:24" x14ac:dyDescent="0.25">
      <c r="M42" s="4"/>
    </row>
    <row r="43" spans="13:24" x14ac:dyDescent="0.25">
      <c r="M43" s="4"/>
    </row>
    <row r="44" spans="13:24" x14ac:dyDescent="0.25">
      <c r="M44" s="4"/>
    </row>
    <row r="45" spans="13:24" x14ac:dyDescent="0.25">
      <c r="M45" s="4"/>
    </row>
    <row r="46" spans="13:24" x14ac:dyDescent="0.25">
      <c r="M46" s="4"/>
    </row>
    <row r="47" spans="13:24" ht="15" customHeight="1" x14ac:dyDescent="0.25"/>
    <row r="48" spans="13:24" ht="15" customHeight="1" x14ac:dyDescent="0.25"/>
    <row r="50" ht="15" customHeight="1" x14ac:dyDescent="0.25"/>
    <row r="51" ht="15" customHeight="1" x14ac:dyDescent="0.25"/>
  </sheetData>
  <pageMargins left="0.7" right="0.7" top="0.75" bottom="0.75" header="0.3" footer="0.3"/>
  <pageSetup scale="4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F15:U70"/>
  <sheetViews>
    <sheetView zoomScale="50" zoomScaleNormal="50" workbookViewId="0">
      <selection activeCell="J49" sqref="J49"/>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7.28515625" style="3" customWidth="1"/>
    <col min="7" max="7" width="18.42578125" style="3" customWidth="1"/>
    <col min="8" max="8" width="14.5703125" style="3" customWidth="1"/>
    <col min="9" max="9" width="4.85546875" style="3" customWidth="1"/>
    <col min="10" max="10" width="14.7109375" style="3" customWidth="1"/>
    <col min="11" max="11" width="15.7109375" style="3" customWidth="1"/>
    <col min="12" max="13" width="16.7109375" style="3" customWidth="1"/>
    <col min="14" max="14" width="4.5703125" style="3" customWidth="1"/>
    <col min="15" max="15" width="16.85546875" style="3" customWidth="1"/>
    <col min="16" max="16" width="17.28515625" style="3" customWidth="1"/>
    <col min="17" max="17" width="17" style="3" customWidth="1"/>
    <col min="18" max="18" width="22.5703125" style="3" customWidth="1"/>
    <col min="19" max="19" width="18.42578125" style="3" customWidth="1"/>
    <col min="20" max="20" width="17.42578125" style="3" customWidth="1"/>
    <col min="21" max="21" width="14.7109375" style="3" customWidth="1"/>
    <col min="22" max="22" width="9.140625" style="3"/>
    <col min="23" max="23" width="17.42578125" style="3" customWidth="1"/>
    <col min="24" max="16384" width="9.140625" style="3"/>
  </cols>
  <sheetData>
    <row r="15" spans="16:20" ht="51" x14ac:dyDescent="0.25">
      <c r="P15" s="49" t="s">
        <v>51</v>
      </c>
      <c r="Q15" s="18" t="s">
        <v>52</v>
      </c>
      <c r="R15" s="53" t="s">
        <v>54</v>
      </c>
      <c r="S15" s="295" t="s">
        <v>55</v>
      </c>
      <c r="T15" s="296"/>
    </row>
    <row r="16" spans="16:20" ht="25.5" x14ac:dyDescent="0.25">
      <c r="P16" s="18">
        <v>0</v>
      </c>
      <c r="Q16" s="18">
        <v>0.5</v>
      </c>
      <c r="R16" s="18">
        <v>0.5</v>
      </c>
      <c r="S16" s="18">
        <v>1</v>
      </c>
      <c r="T16" s="18">
        <v>50</v>
      </c>
    </row>
    <row r="17" spans="6:21" ht="25.5" x14ac:dyDescent="0.25">
      <c r="P17" s="18">
        <v>1</v>
      </c>
      <c r="Q17" s="18">
        <v>0.4</v>
      </c>
      <c r="R17" s="18">
        <v>0.9</v>
      </c>
      <c r="S17" s="18">
        <v>51</v>
      </c>
      <c r="T17" s="18">
        <v>0.9</v>
      </c>
    </row>
    <row r="18" spans="6:21" ht="25.5" x14ac:dyDescent="0.25">
      <c r="P18" s="18">
        <v>2</v>
      </c>
      <c r="Q18" s="18">
        <v>0.1</v>
      </c>
      <c r="R18" s="18">
        <v>1</v>
      </c>
      <c r="S18" s="18">
        <v>0.9</v>
      </c>
      <c r="T18" s="51">
        <v>1</v>
      </c>
    </row>
    <row r="25" spans="6:21" ht="51" x14ac:dyDescent="0.25">
      <c r="F25" s="49" t="s">
        <v>51</v>
      </c>
      <c r="G25" s="18" t="s">
        <v>52</v>
      </c>
    </row>
    <row r="26" spans="6:21" ht="25.5" x14ac:dyDescent="0.25">
      <c r="F26" s="18">
        <v>0</v>
      </c>
      <c r="G26" s="18">
        <v>0.5</v>
      </c>
    </row>
    <row r="27" spans="6:21" ht="27" customHeight="1" x14ac:dyDescent="0.25">
      <c r="F27" s="18">
        <v>1</v>
      </c>
      <c r="G27" s="18">
        <v>0.4</v>
      </c>
    </row>
    <row r="28" spans="6:21" ht="30.6" customHeight="1" x14ac:dyDescent="0.25">
      <c r="F28" s="18">
        <v>2</v>
      </c>
      <c r="G28" s="18">
        <v>0.1</v>
      </c>
    </row>
    <row r="29" spans="6:21" ht="55.9" customHeight="1" x14ac:dyDescent="0.25">
      <c r="P29" s="12" t="s">
        <v>10</v>
      </c>
      <c r="Q29" s="12" t="s">
        <v>53</v>
      </c>
      <c r="R29" s="52" t="s">
        <v>57</v>
      </c>
      <c r="S29" s="52" t="s">
        <v>56</v>
      </c>
      <c r="T29" s="52" t="s">
        <v>58</v>
      </c>
      <c r="U29" s="52" t="s">
        <v>59</v>
      </c>
    </row>
    <row r="30" spans="6:21" ht="21" customHeight="1" x14ac:dyDescent="0.25">
      <c r="P30" s="5">
        <v>1</v>
      </c>
      <c r="Q30" s="5">
        <v>54</v>
      </c>
      <c r="R30" s="5">
        <v>7</v>
      </c>
      <c r="S30" s="5">
        <v>1</v>
      </c>
      <c r="T30" s="5">
        <v>6</v>
      </c>
      <c r="U30" s="5">
        <v>0</v>
      </c>
    </row>
    <row r="31" spans="6:21" ht="25.15" customHeight="1" x14ac:dyDescent="0.25">
      <c r="P31" s="5">
        <v>2</v>
      </c>
      <c r="Q31" s="5">
        <v>73</v>
      </c>
      <c r="R31" s="5">
        <v>6</v>
      </c>
      <c r="S31" s="5">
        <v>1</v>
      </c>
      <c r="T31" s="5">
        <v>5</v>
      </c>
      <c r="U31" s="12">
        <v>2</v>
      </c>
    </row>
    <row r="32" spans="6:21" ht="22.9" customHeight="1" x14ac:dyDescent="0.25">
      <c r="P32" s="5">
        <v>3</v>
      </c>
      <c r="Q32" s="5">
        <v>29</v>
      </c>
      <c r="R32" s="12">
        <v>7</v>
      </c>
      <c r="S32" s="5">
        <v>0</v>
      </c>
      <c r="T32" s="5">
        <v>7</v>
      </c>
      <c r="U32" s="5">
        <v>0</v>
      </c>
    </row>
    <row r="33" spans="13:21" ht="21.6" customHeight="1" x14ac:dyDescent="0.25">
      <c r="P33" s="5">
        <v>4</v>
      </c>
      <c r="Q33" s="5">
        <v>51</v>
      </c>
      <c r="R33" s="5">
        <v>7</v>
      </c>
      <c r="S33" s="5">
        <v>1</v>
      </c>
      <c r="T33" s="5">
        <v>6</v>
      </c>
      <c r="U33" s="5">
        <v>0</v>
      </c>
    </row>
    <row r="34" spans="13:21" ht="26.25" x14ac:dyDescent="0.25">
      <c r="P34" s="5">
        <v>5</v>
      </c>
      <c r="Q34" s="5">
        <v>87</v>
      </c>
      <c r="R34" s="5">
        <v>6</v>
      </c>
      <c r="S34" s="5">
        <v>1</v>
      </c>
      <c r="T34" s="5">
        <v>5</v>
      </c>
      <c r="U34" s="12">
        <v>2</v>
      </c>
    </row>
    <row r="35" spans="13:21" ht="22.9" customHeight="1" x14ac:dyDescent="0.25">
      <c r="P35" s="5">
        <v>6</v>
      </c>
      <c r="Q35" s="5">
        <v>51</v>
      </c>
      <c r="R35" s="12">
        <v>7</v>
      </c>
      <c r="S35" s="5">
        <v>1</v>
      </c>
      <c r="T35" s="5">
        <v>6</v>
      </c>
      <c r="U35" s="5">
        <v>0</v>
      </c>
    </row>
    <row r="36" spans="13:21" ht="24.6" customHeight="1" x14ac:dyDescent="0.25">
      <c r="P36" s="5">
        <v>7</v>
      </c>
      <c r="Q36" s="5">
        <v>99</v>
      </c>
      <c r="R36" s="5">
        <v>6</v>
      </c>
      <c r="S36" s="5">
        <v>2</v>
      </c>
      <c r="T36" s="5">
        <v>4</v>
      </c>
      <c r="U36" s="12">
        <v>2</v>
      </c>
    </row>
    <row r="37" spans="13:21" ht="23.45" customHeight="1" x14ac:dyDescent="0.25">
      <c r="P37" s="5">
        <v>8</v>
      </c>
      <c r="Q37" s="5">
        <v>18</v>
      </c>
      <c r="R37" s="12">
        <v>6</v>
      </c>
      <c r="S37" s="5">
        <v>0</v>
      </c>
      <c r="T37" s="5">
        <v>6</v>
      </c>
      <c r="U37" s="5">
        <v>0</v>
      </c>
    </row>
    <row r="38" spans="13:21" ht="25.15" customHeight="1" x14ac:dyDescent="0.25">
      <c r="P38" s="5">
        <v>9</v>
      </c>
      <c r="Q38" s="5">
        <v>30</v>
      </c>
      <c r="R38" s="5">
        <v>6</v>
      </c>
      <c r="S38" s="5">
        <v>0</v>
      </c>
      <c r="T38" s="5">
        <v>6</v>
      </c>
      <c r="U38" s="5">
        <v>0</v>
      </c>
    </row>
    <row r="39" spans="13:21" ht="27.6" customHeight="1" x14ac:dyDescent="0.25">
      <c r="M39" s="2"/>
      <c r="P39" s="5">
        <v>10</v>
      </c>
      <c r="Q39" s="5">
        <v>27</v>
      </c>
      <c r="R39" s="5">
        <v>6</v>
      </c>
      <c r="S39" s="5">
        <v>0</v>
      </c>
      <c r="T39" s="5">
        <v>6</v>
      </c>
      <c r="U39" s="5">
        <v>0</v>
      </c>
    </row>
    <row r="40" spans="13:21" ht="15" customHeight="1" x14ac:dyDescent="0.25">
      <c r="M40" s="4"/>
    </row>
    <row r="41" spans="13:21" x14ac:dyDescent="0.25">
      <c r="M41" s="4"/>
    </row>
    <row r="42" spans="13:21" x14ac:dyDescent="0.25">
      <c r="M42" s="4"/>
    </row>
    <row r="43" spans="13:21" x14ac:dyDescent="0.25">
      <c r="M43" s="4"/>
    </row>
    <row r="44" spans="13:21" x14ac:dyDescent="0.25">
      <c r="M44" s="4"/>
    </row>
    <row r="45" spans="13:21" x14ac:dyDescent="0.25">
      <c r="M45" s="4"/>
    </row>
    <row r="46" spans="13:21" x14ac:dyDescent="0.25">
      <c r="M46" s="4"/>
    </row>
    <row r="49" spans="6:7" ht="26.25" x14ac:dyDescent="0.25">
      <c r="F49" s="12" t="s">
        <v>10</v>
      </c>
      <c r="G49" s="12" t="s">
        <v>53</v>
      </c>
    </row>
    <row r="50" spans="6:7" ht="26.25" x14ac:dyDescent="0.25">
      <c r="F50" s="5">
        <v>1</v>
      </c>
      <c r="G50" s="5">
        <v>54</v>
      </c>
    </row>
    <row r="51" spans="6:7" ht="26.25" x14ac:dyDescent="0.25">
      <c r="F51" s="5">
        <v>2</v>
      </c>
      <c r="G51" s="5">
        <v>73</v>
      </c>
    </row>
    <row r="52" spans="6:7" ht="26.25" x14ac:dyDescent="0.25">
      <c r="F52" s="5">
        <v>3</v>
      </c>
      <c r="G52" s="5">
        <v>29</v>
      </c>
    </row>
    <row r="53" spans="6:7" ht="26.25" x14ac:dyDescent="0.25">
      <c r="F53" s="5">
        <v>4</v>
      </c>
      <c r="G53" s="5">
        <v>51</v>
      </c>
    </row>
    <row r="54" spans="6:7" ht="26.25" x14ac:dyDescent="0.25">
      <c r="F54" s="5">
        <v>5</v>
      </c>
      <c r="G54" s="5">
        <v>87</v>
      </c>
    </row>
    <row r="55" spans="6:7" ht="26.25" x14ac:dyDescent="0.25">
      <c r="F55" s="5">
        <v>6</v>
      </c>
      <c r="G55" s="5">
        <v>51</v>
      </c>
    </row>
    <row r="56" spans="6:7" ht="26.25" x14ac:dyDescent="0.25">
      <c r="F56" s="5">
        <v>7</v>
      </c>
      <c r="G56" s="5">
        <v>99</v>
      </c>
    </row>
    <row r="57" spans="6:7" ht="26.25" x14ac:dyDescent="0.25">
      <c r="F57" s="5">
        <v>8</v>
      </c>
      <c r="G57" s="5">
        <v>18</v>
      </c>
    </row>
    <row r="58" spans="6:7" ht="26.25" x14ac:dyDescent="0.25">
      <c r="F58" s="5">
        <v>9</v>
      </c>
      <c r="G58" s="5">
        <v>30</v>
      </c>
    </row>
    <row r="59" spans="6:7" ht="26.25" x14ac:dyDescent="0.25">
      <c r="F59" s="5">
        <v>10</v>
      </c>
      <c r="G59" s="5">
        <v>27</v>
      </c>
    </row>
    <row r="70" spans="6:7" x14ac:dyDescent="0.25">
      <c r="F70" s="50"/>
      <c r="G70" s="50"/>
    </row>
  </sheetData>
  <mergeCells count="1">
    <mergeCell ref="S15:T15"/>
  </mergeCells>
  <pageMargins left="0.7" right="0.7" top="0.75" bottom="0.75" header="0.3" footer="0.3"/>
  <pageSetup scale="35"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F20:R55"/>
  <sheetViews>
    <sheetView showRowColHeaders="0" zoomScale="60" zoomScaleNormal="60" workbookViewId="0">
      <selection activeCell="P55" sqref="P55"/>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26.140625" style="3" customWidth="1"/>
    <col min="7" max="7" width="23" style="3" customWidth="1"/>
    <col min="8" max="8" width="23.7109375" style="3" customWidth="1"/>
    <col min="9" max="9" width="20" style="3" customWidth="1"/>
    <col min="10" max="10" width="14.7109375" style="3" customWidth="1"/>
    <col min="11" max="11" width="15.7109375" style="3" customWidth="1"/>
    <col min="12" max="13" width="16.7109375" style="3" customWidth="1"/>
    <col min="14" max="14" width="4.5703125" style="3" customWidth="1"/>
    <col min="15" max="15" width="11.7109375" style="3" customWidth="1"/>
    <col min="16" max="16" width="9.85546875" style="3" customWidth="1"/>
    <col min="17" max="17" width="13" style="3" customWidth="1"/>
    <col min="18" max="18" width="8.28515625" style="3" customWidth="1"/>
    <col min="19" max="19" width="10" style="3" customWidth="1"/>
    <col min="20" max="20" width="9.85546875" style="3" customWidth="1"/>
    <col min="21" max="22" width="9.5703125" style="3" customWidth="1"/>
    <col min="23" max="23" width="12.140625" style="3" customWidth="1"/>
    <col min="24" max="16384" width="9.140625" style="3"/>
  </cols>
  <sheetData>
    <row r="20" spans="6:18" ht="15.75" thickBot="1" x14ac:dyDescent="0.3"/>
    <row r="21" spans="6:18" ht="77.45" customHeight="1" thickBot="1" x14ac:dyDescent="0.3">
      <c r="F21" s="45" t="s">
        <v>4</v>
      </c>
      <c r="G21" s="46" t="s">
        <v>123</v>
      </c>
      <c r="H21" s="46" t="s">
        <v>7</v>
      </c>
      <c r="I21" s="46" t="s">
        <v>8</v>
      </c>
      <c r="J21" s="297" t="s">
        <v>9</v>
      </c>
      <c r="K21" s="298"/>
    </row>
    <row r="22" spans="6:18" ht="30" customHeight="1" thickBot="1" x14ac:dyDescent="0.3">
      <c r="F22" s="39">
        <v>1</v>
      </c>
      <c r="G22" s="40">
        <v>20</v>
      </c>
      <c r="H22" s="41">
        <f>G22/G28</f>
        <v>0.1</v>
      </c>
      <c r="I22" s="41">
        <f>H22/H28</f>
        <v>0.1</v>
      </c>
      <c r="J22" s="42">
        <v>1</v>
      </c>
      <c r="K22" s="42">
        <v>10</v>
      </c>
    </row>
    <row r="23" spans="6:18" ht="30.75" customHeight="1" thickBot="1" x14ac:dyDescent="0.3">
      <c r="F23" s="39">
        <v>2</v>
      </c>
      <c r="G23" s="40">
        <v>60</v>
      </c>
      <c r="H23" s="41">
        <f>G23/G28</f>
        <v>0.3</v>
      </c>
      <c r="I23" s="41">
        <f>I22+H23</f>
        <v>0.4</v>
      </c>
      <c r="J23" s="42">
        <v>11</v>
      </c>
      <c r="K23" s="42">
        <v>40</v>
      </c>
    </row>
    <row r="24" spans="6:18" ht="31.5" customHeight="1" thickBot="1" x14ac:dyDescent="0.3">
      <c r="F24" s="39">
        <v>3</v>
      </c>
      <c r="G24" s="40">
        <v>50</v>
      </c>
      <c r="H24" s="41">
        <f>G24/G28</f>
        <v>0.25</v>
      </c>
      <c r="I24" s="41">
        <f t="shared" ref="I24:I27" si="0">I23+H24</f>
        <v>0.65</v>
      </c>
      <c r="J24" s="42">
        <v>41</v>
      </c>
      <c r="K24" s="42">
        <v>65</v>
      </c>
    </row>
    <row r="25" spans="6:18" ht="30.75" customHeight="1" thickBot="1" x14ac:dyDescent="0.3">
      <c r="F25" s="39">
        <v>4</v>
      </c>
      <c r="G25" s="40">
        <v>40</v>
      </c>
      <c r="H25" s="41">
        <f>G25/G28</f>
        <v>0.2</v>
      </c>
      <c r="I25" s="41">
        <f t="shared" si="0"/>
        <v>0.85000000000000009</v>
      </c>
      <c r="J25" s="42">
        <v>66</v>
      </c>
      <c r="K25" s="42">
        <v>85</v>
      </c>
    </row>
    <row r="26" spans="6:18" ht="27" customHeight="1" thickBot="1" x14ac:dyDescent="0.3">
      <c r="F26" s="39">
        <v>5</v>
      </c>
      <c r="G26" s="40">
        <v>20</v>
      </c>
      <c r="H26" s="41">
        <f>G26/G28</f>
        <v>0.1</v>
      </c>
      <c r="I26" s="41">
        <f t="shared" si="0"/>
        <v>0.95000000000000007</v>
      </c>
      <c r="J26" s="42">
        <v>86</v>
      </c>
      <c r="K26" s="42">
        <v>95</v>
      </c>
    </row>
    <row r="27" spans="6:18" ht="31.5" customHeight="1" thickBot="1" x14ac:dyDescent="0.3">
      <c r="F27" s="39">
        <v>6</v>
      </c>
      <c r="G27" s="40">
        <v>10</v>
      </c>
      <c r="H27" s="41">
        <f>G27/G28</f>
        <v>0.05</v>
      </c>
      <c r="I27" s="41">
        <f t="shared" si="0"/>
        <v>1</v>
      </c>
      <c r="J27" s="42">
        <v>96</v>
      </c>
      <c r="K27" s="42">
        <v>100</v>
      </c>
    </row>
    <row r="28" spans="6:18" ht="30" thickBot="1" x14ac:dyDescent="0.3">
      <c r="F28" s="23"/>
      <c r="G28" s="43">
        <f>SUM(G22:G27)</f>
        <v>200</v>
      </c>
      <c r="H28" s="44">
        <f>SUM(H22:H27)</f>
        <v>1</v>
      </c>
      <c r="I28" s="23"/>
      <c r="J28" s="23"/>
      <c r="K28" s="23"/>
      <c r="M28" s="23"/>
      <c r="Q28" s="23"/>
      <c r="R28" s="23"/>
    </row>
    <row r="29" spans="6:18" ht="22.9" customHeight="1" x14ac:dyDescent="0.25"/>
    <row r="30" spans="6:18" ht="18.600000000000001" customHeight="1" x14ac:dyDescent="0.25"/>
    <row r="31" spans="6:18" ht="18.600000000000001" customHeight="1" x14ac:dyDescent="0.25"/>
    <row r="32" spans="6:18" ht="19.149999999999999" customHeight="1" x14ac:dyDescent="0.25"/>
    <row r="33" spans="6:13" ht="16.899999999999999" customHeight="1" x14ac:dyDescent="0.25">
      <c r="M33" s="2"/>
    </row>
    <row r="34" spans="6:13" ht="15" customHeight="1" x14ac:dyDescent="0.25">
      <c r="M34" s="4"/>
    </row>
    <row r="35" spans="6:13" x14ac:dyDescent="0.25">
      <c r="M35" s="4"/>
    </row>
    <row r="36" spans="6:13" ht="15.75" thickBot="1" x14ac:dyDescent="0.3">
      <c r="M36" s="4"/>
    </row>
    <row r="37" spans="6:13" ht="50.25" thickBot="1" x14ac:dyDescent="0.3">
      <c r="F37" s="37" t="s">
        <v>112</v>
      </c>
      <c r="G37" s="38" t="s">
        <v>11</v>
      </c>
      <c r="H37" s="141" t="s">
        <v>12</v>
      </c>
      <c r="M37" s="4"/>
    </row>
    <row r="38" spans="6:13" ht="30" thickBot="1" x14ac:dyDescent="0.3">
      <c r="F38" s="39">
        <v>1</v>
      </c>
      <c r="G38" s="40">
        <v>18</v>
      </c>
      <c r="H38" s="40">
        <v>2</v>
      </c>
      <c r="M38" s="4"/>
    </row>
    <row r="39" spans="6:13" ht="30" thickBot="1" x14ac:dyDescent="0.3">
      <c r="F39" s="39">
        <v>2</v>
      </c>
      <c r="G39" s="40">
        <v>25</v>
      </c>
      <c r="H39" s="40">
        <v>2</v>
      </c>
      <c r="M39" s="4"/>
    </row>
    <row r="40" spans="6:13" ht="30" thickBot="1" x14ac:dyDescent="0.3">
      <c r="F40" s="39">
        <v>3</v>
      </c>
      <c r="G40" s="40">
        <v>73</v>
      </c>
      <c r="H40" s="40">
        <v>4</v>
      </c>
      <c r="M40" s="4"/>
    </row>
    <row r="41" spans="6:13" ht="30" thickBot="1" x14ac:dyDescent="0.3">
      <c r="F41" s="39">
        <v>4</v>
      </c>
      <c r="G41" s="40">
        <v>12</v>
      </c>
      <c r="H41" s="40">
        <v>2</v>
      </c>
    </row>
    <row r="42" spans="6:13" ht="30" thickBot="1" x14ac:dyDescent="0.3">
      <c r="F42" s="39">
        <v>5</v>
      </c>
      <c r="G42" s="40">
        <v>54</v>
      </c>
      <c r="H42" s="40">
        <v>3</v>
      </c>
    </row>
    <row r="43" spans="6:13" ht="30" thickBot="1" x14ac:dyDescent="0.3">
      <c r="F43" s="39">
        <v>6</v>
      </c>
      <c r="G43" s="40">
        <v>96</v>
      </c>
      <c r="H43" s="40">
        <v>6</v>
      </c>
    </row>
    <row r="44" spans="6:13" ht="30" thickBot="1" x14ac:dyDescent="0.3">
      <c r="F44" s="39">
        <v>7</v>
      </c>
      <c r="G44" s="40">
        <v>23</v>
      </c>
      <c r="H44" s="40">
        <v>2</v>
      </c>
    </row>
    <row r="45" spans="6:13" ht="30" thickBot="1" x14ac:dyDescent="0.3">
      <c r="F45" s="39">
        <v>8</v>
      </c>
      <c r="G45" s="40">
        <v>31</v>
      </c>
      <c r="H45" s="40">
        <v>2</v>
      </c>
    </row>
    <row r="46" spans="6:13" ht="30" thickBot="1" x14ac:dyDescent="0.3">
      <c r="F46" s="39">
        <v>9</v>
      </c>
      <c r="G46" s="40">
        <v>45</v>
      </c>
      <c r="H46" s="40">
        <v>3</v>
      </c>
    </row>
    <row r="47" spans="6:13" ht="30" thickBot="1" x14ac:dyDescent="0.3">
      <c r="F47" s="47">
        <v>10</v>
      </c>
      <c r="G47" s="48">
        <v>1</v>
      </c>
      <c r="H47" s="48">
        <v>1</v>
      </c>
    </row>
    <row r="48" spans="6:13" ht="15" customHeight="1" x14ac:dyDescent="0.25">
      <c r="F48" s="23"/>
      <c r="G48" s="23"/>
      <c r="H48" s="299">
        <f>SUM(H38:H47)</f>
        <v>27</v>
      </c>
    </row>
    <row r="49" spans="6:8" ht="15" customHeight="1" x14ac:dyDescent="0.25">
      <c r="F49" s="23"/>
      <c r="G49" s="23"/>
      <c r="H49" s="300"/>
    </row>
    <row r="50" spans="6:8" x14ac:dyDescent="0.25">
      <c r="F50" s="23"/>
      <c r="G50" s="23"/>
      <c r="H50" s="300"/>
    </row>
    <row r="52" spans="6:8" ht="15.75" thickBot="1" x14ac:dyDescent="0.3"/>
    <row r="53" spans="6:8" x14ac:dyDescent="0.25">
      <c r="H53" s="299">
        <f>H48/F47</f>
        <v>2.7</v>
      </c>
    </row>
    <row r="54" spans="6:8" x14ac:dyDescent="0.25">
      <c r="H54" s="300"/>
    </row>
    <row r="55" spans="6:8" x14ac:dyDescent="0.25">
      <c r="H55" s="300"/>
    </row>
  </sheetData>
  <mergeCells count="3">
    <mergeCell ref="J21:K21"/>
    <mergeCell ref="H48:H50"/>
    <mergeCell ref="H53:H55"/>
  </mergeCells>
  <pageMargins left="0.7" right="0.7" top="0.75" bottom="0.75" header="0.3" footer="0.3"/>
  <pageSetup scale="41"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C20:W55"/>
  <sheetViews>
    <sheetView zoomScale="60" zoomScaleNormal="60" workbookViewId="0"/>
  </sheetViews>
  <sheetFormatPr defaultColWidth="9.140625" defaultRowHeight="15" x14ac:dyDescent="0.25"/>
  <cols>
    <col min="1" max="1" width="10.7109375" style="3" customWidth="1"/>
    <col min="2" max="2" width="9.140625" style="3"/>
    <col min="3" max="3" width="26.140625" style="3" customWidth="1"/>
    <col min="4" max="4" width="23" style="3" customWidth="1"/>
    <col min="5" max="5" width="23.7109375" style="3" customWidth="1"/>
    <col min="6" max="6" width="20" style="3" customWidth="1"/>
    <col min="7" max="7" width="14.7109375" style="3" customWidth="1"/>
    <col min="8" max="8" width="15.7109375" style="3" customWidth="1"/>
    <col min="9" max="9" width="16.7109375" style="3" customWidth="1"/>
    <col min="10" max="10" width="8.140625" style="3" customWidth="1"/>
    <col min="11" max="11" width="6.7109375" style="3" customWidth="1"/>
    <col min="12" max="12" width="11.7109375" style="3" customWidth="1"/>
    <col min="13" max="13" width="9.85546875" style="3" customWidth="1"/>
    <col min="14" max="14" width="13" style="3" customWidth="1"/>
    <col min="15" max="15" width="8.28515625" style="3" customWidth="1"/>
    <col min="16" max="16" width="10" style="3" customWidth="1"/>
    <col min="17" max="17" width="9.85546875" style="3" customWidth="1"/>
    <col min="18" max="19" width="9.5703125" style="3" customWidth="1"/>
    <col min="20" max="20" width="12.140625" style="3" customWidth="1"/>
    <col min="21" max="16384" width="9.140625" style="3"/>
  </cols>
  <sheetData>
    <row r="20" spans="3:23" ht="15.75" thickBot="1" x14ac:dyDescent="0.3"/>
    <row r="21" spans="3:23" ht="77.45" customHeight="1" thickBot="1" x14ac:dyDescent="0.3">
      <c r="C21" s="45" t="s">
        <v>4</v>
      </c>
      <c r="D21" s="46" t="s">
        <v>5</v>
      </c>
      <c r="E21" s="46" t="s">
        <v>7</v>
      </c>
      <c r="F21" s="46" t="s">
        <v>8</v>
      </c>
      <c r="G21" s="297" t="s">
        <v>9</v>
      </c>
      <c r="H21" s="298"/>
      <c r="J21" s="90"/>
      <c r="K21" s="90"/>
      <c r="L21" s="90"/>
      <c r="M21" s="90"/>
      <c r="N21" s="90"/>
      <c r="O21" s="90"/>
      <c r="P21" s="90"/>
      <c r="Q21" s="90"/>
      <c r="R21" s="90"/>
      <c r="S21" s="90"/>
      <c r="T21" s="90"/>
      <c r="U21" s="90"/>
      <c r="V21" s="90"/>
      <c r="W21" s="90"/>
    </row>
    <row r="22" spans="3:23" ht="30" customHeight="1" thickBot="1" x14ac:dyDescent="0.3">
      <c r="C22" s="39">
        <v>1</v>
      </c>
      <c r="D22" s="40">
        <v>20</v>
      </c>
      <c r="E22" s="41"/>
      <c r="F22" s="41"/>
      <c r="G22" s="42"/>
      <c r="H22" s="42"/>
      <c r="J22" s="90"/>
      <c r="K22" s="90"/>
      <c r="L22" s="90"/>
      <c r="M22" s="90"/>
      <c r="N22" s="90"/>
      <c r="O22" s="90"/>
      <c r="P22" s="90"/>
      <c r="Q22" s="90"/>
      <c r="R22" s="90"/>
      <c r="S22" s="90"/>
      <c r="T22" s="90"/>
      <c r="U22" s="90"/>
      <c r="V22" s="90"/>
      <c r="W22" s="90"/>
    </row>
    <row r="23" spans="3:23" ht="30.75" customHeight="1" thickBot="1" x14ac:dyDescent="0.3">
      <c r="C23" s="39">
        <v>2</v>
      </c>
      <c r="D23" s="40">
        <v>60</v>
      </c>
      <c r="E23" s="41"/>
      <c r="F23" s="41"/>
      <c r="G23" s="42"/>
      <c r="H23" s="42"/>
      <c r="J23" s="90"/>
      <c r="K23" s="90"/>
      <c r="L23" s="90"/>
      <c r="M23" s="90"/>
      <c r="N23" s="90"/>
      <c r="O23" s="90"/>
      <c r="P23" s="90"/>
      <c r="Q23" s="90"/>
      <c r="R23" s="90"/>
      <c r="S23" s="90"/>
      <c r="T23" s="90"/>
      <c r="U23" s="90"/>
      <c r="V23" s="90"/>
      <c r="W23" s="90"/>
    </row>
    <row r="24" spans="3:23" ht="31.5" customHeight="1" thickBot="1" x14ac:dyDescent="0.3">
      <c r="C24" s="39">
        <v>3</v>
      </c>
      <c r="D24" s="40">
        <v>50</v>
      </c>
      <c r="E24" s="41"/>
      <c r="F24" s="41"/>
      <c r="G24" s="42"/>
      <c r="H24" s="42"/>
      <c r="J24" s="90"/>
      <c r="K24" s="90"/>
      <c r="L24" s="90"/>
      <c r="M24" s="90"/>
      <c r="N24" s="90"/>
      <c r="O24" s="90"/>
      <c r="P24" s="90"/>
      <c r="Q24" s="90"/>
      <c r="R24" s="90"/>
      <c r="S24" s="90"/>
      <c r="T24" s="90"/>
      <c r="U24" s="90"/>
      <c r="V24" s="90"/>
      <c r="W24" s="90"/>
    </row>
    <row r="25" spans="3:23" ht="30.75" customHeight="1" thickBot="1" x14ac:dyDescent="0.3">
      <c r="C25" s="39">
        <v>4</v>
      </c>
      <c r="D25" s="40">
        <v>40</v>
      </c>
      <c r="E25" s="41"/>
      <c r="F25" s="41"/>
      <c r="G25" s="42"/>
      <c r="H25" s="42"/>
      <c r="J25" s="90"/>
      <c r="K25" s="90"/>
      <c r="L25" s="90"/>
      <c r="M25" s="90"/>
      <c r="N25" s="90"/>
      <c r="O25" s="90"/>
      <c r="P25" s="90"/>
      <c r="Q25" s="90"/>
      <c r="R25" s="90"/>
      <c r="S25" s="90"/>
      <c r="T25" s="90"/>
      <c r="U25" s="90"/>
      <c r="V25" s="90"/>
      <c r="W25" s="90"/>
    </row>
    <row r="26" spans="3:23" ht="27" customHeight="1" thickBot="1" x14ac:dyDescent="0.3">
      <c r="C26" s="39">
        <v>5</v>
      </c>
      <c r="D26" s="40">
        <v>20</v>
      </c>
      <c r="E26" s="41"/>
      <c r="F26" s="41"/>
      <c r="G26" s="42"/>
      <c r="H26" s="42"/>
      <c r="J26" s="90"/>
      <c r="K26" s="90"/>
      <c r="L26" s="90"/>
      <c r="M26" s="90"/>
      <c r="N26" s="90"/>
      <c r="O26" s="90"/>
      <c r="P26" s="90"/>
      <c r="Q26" s="90"/>
      <c r="R26" s="90"/>
      <c r="S26" s="90"/>
      <c r="T26" s="90"/>
      <c r="U26" s="90"/>
      <c r="V26" s="90"/>
      <c r="W26" s="90"/>
    </row>
    <row r="27" spans="3:23" ht="31.5" customHeight="1" thickBot="1" x14ac:dyDescent="0.3">
      <c r="C27" s="39">
        <v>6</v>
      </c>
      <c r="D27" s="40">
        <v>10</v>
      </c>
      <c r="E27" s="41"/>
      <c r="F27" s="41"/>
      <c r="G27" s="42"/>
      <c r="H27" s="42"/>
      <c r="J27" s="90"/>
      <c r="K27" s="90"/>
      <c r="L27" s="90"/>
      <c r="M27" s="90"/>
      <c r="N27" s="90"/>
      <c r="O27" s="90"/>
      <c r="P27" s="90"/>
      <c r="Q27" s="90"/>
      <c r="R27" s="90"/>
      <c r="S27" s="90"/>
      <c r="T27" s="90"/>
      <c r="U27" s="90"/>
      <c r="V27" s="90"/>
      <c r="W27" s="90"/>
    </row>
    <row r="28" spans="3:23" ht="29.25" x14ac:dyDescent="0.25">
      <c r="C28" s="23"/>
      <c r="D28" s="169">
        <f>SUM(D22:D27)</f>
        <v>200</v>
      </c>
      <c r="E28" s="169">
        <f>SUM(E22:E27)</f>
        <v>0</v>
      </c>
      <c r="F28" s="23"/>
      <c r="G28" s="23"/>
      <c r="H28" s="23"/>
      <c r="J28" s="90"/>
      <c r="K28" s="90"/>
      <c r="L28" s="90"/>
      <c r="M28" s="90"/>
      <c r="N28" s="90"/>
      <c r="O28" s="90"/>
      <c r="P28" s="90"/>
      <c r="Q28" s="90"/>
      <c r="R28" s="90"/>
      <c r="S28" s="90"/>
      <c r="T28" s="90"/>
      <c r="U28" s="90"/>
      <c r="V28" s="90"/>
      <c r="W28" s="90"/>
    </row>
    <row r="29" spans="3:23" ht="22.9" customHeight="1" x14ac:dyDescent="0.25">
      <c r="J29" s="90"/>
      <c r="K29" s="90"/>
      <c r="L29" s="90"/>
      <c r="M29" s="90"/>
      <c r="N29" s="90"/>
      <c r="O29" s="90"/>
      <c r="P29" s="90"/>
      <c r="Q29" s="90"/>
      <c r="R29" s="90"/>
      <c r="S29" s="90"/>
      <c r="T29" s="90"/>
      <c r="U29" s="90"/>
      <c r="V29" s="90"/>
      <c r="W29" s="90"/>
    </row>
    <row r="30" spans="3:23" ht="18.600000000000001" customHeight="1" x14ac:dyDescent="0.25">
      <c r="J30" s="90"/>
      <c r="K30" s="90"/>
      <c r="L30" s="90"/>
      <c r="M30" s="90"/>
      <c r="N30" s="90"/>
      <c r="O30" s="90"/>
      <c r="P30" s="90"/>
      <c r="Q30" s="90"/>
      <c r="R30" s="90"/>
      <c r="S30" s="90"/>
      <c r="T30" s="90"/>
      <c r="U30" s="90"/>
      <c r="V30" s="90"/>
      <c r="W30" s="90"/>
    </row>
    <row r="31" spans="3:23" ht="18.600000000000001" customHeight="1" x14ac:dyDescent="0.25">
      <c r="J31" s="90"/>
      <c r="K31" s="90"/>
      <c r="L31" s="90"/>
      <c r="M31" s="90"/>
      <c r="N31" s="90"/>
      <c r="O31" s="90"/>
      <c r="P31" s="90"/>
      <c r="Q31" s="90"/>
      <c r="R31" s="90"/>
      <c r="S31" s="90"/>
      <c r="T31" s="90"/>
      <c r="U31" s="90"/>
      <c r="V31" s="90"/>
      <c r="W31" s="90"/>
    </row>
    <row r="32" spans="3:23" ht="19.149999999999999" customHeight="1" thickBot="1" x14ac:dyDescent="0.3">
      <c r="J32" s="90"/>
      <c r="K32" s="90"/>
      <c r="L32" s="90"/>
      <c r="M32" s="90"/>
      <c r="N32" s="90"/>
      <c r="O32" s="90"/>
      <c r="P32" s="90"/>
      <c r="Q32" s="90"/>
      <c r="R32" s="90"/>
      <c r="S32" s="90"/>
      <c r="T32" s="90"/>
      <c r="U32" s="90"/>
      <c r="V32" s="90"/>
      <c r="W32" s="90"/>
    </row>
    <row r="33" spans="3:23" ht="54" customHeight="1" thickBot="1" x14ac:dyDescent="0.3">
      <c r="C33" s="37" t="s">
        <v>11</v>
      </c>
      <c r="J33" s="129"/>
      <c r="K33" s="90"/>
      <c r="L33" s="90"/>
      <c r="M33" s="90"/>
      <c r="N33" s="90"/>
      <c r="O33" s="90"/>
      <c r="P33" s="90"/>
      <c r="Q33" s="90"/>
      <c r="R33" s="90"/>
      <c r="S33" s="90"/>
      <c r="T33" s="90"/>
      <c r="U33" s="90"/>
      <c r="V33" s="90"/>
      <c r="W33" s="90"/>
    </row>
    <row r="34" spans="3:23" ht="26.25" customHeight="1" thickBot="1" x14ac:dyDescent="0.3">
      <c r="C34" s="39">
        <v>18</v>
      </c>
      <c r="J34" s="130"/>
      <c r="K34" s="90"/>
      <c r="L34" s="90"/>
      <c r="M34" s="90"/>
      <c r="N34" s="90"/>
      <c r="O34" s="90"/>
      <c r="P34" s="90"/>
      <c r="Q34" s="90"/>
      <c r="R34" s="90"/>
      <c r="S34" s="90"/>
      <c r="T34" s="90"/>
      <c r="U34" s="90"/>
      <c r="V34" s="90"/>
      <c r="W34" s="90"/>
    </row>
    <row r="35" spans="3:23" ht="30" thickBot="1" x14ac:dyDescent="0.3">
      <c r="C35" s="39">
        <v>25</v>
      </c>
      <c r="J35" s="130"/>
      <c r="K35" s="90"/>
      <c r="L35" s="90"/>
      <c r="M35" s="90"/>
      <c r="N35" s="90"/>
      <c r="O35" s="90"/>
      <c r="P35" s="90"/>
      <c r="Q35" s="90"/>
      <c r="R35" s="90"/>
      <c r="S35" s="90"/>
      <c r="T35" s="90"/>
      <c r="U35" s="90"/>
      <c r="V35" s="90"/>
      <c r="W35" s="90"/>
    </row>
    <row r="36" spans="3:23" ht="30" thickBot="1" x14ac:dyDescent="0.3">
      <c r="C36" s="39">
        <v>73</v>
      </c>
      <c r="J36" s="130"/>
      <c r="K36" s="90"/>
      <c r="L36" s="90"/>
      <c r="M36" s="90"/>
      <c r="N36" s="90"/>
      <c r="O36" s="90"/>
      <c r="P36" s="90"/>
      <c r="Q36" s="90"/>
      <c r="R36" s="90"/>
      <c r="S36" s="90"/>
      <c r="T36" s="90"/>
      <c r="U36" s="90"/>
      <c r="V36" s="90"/>
      <c r="W36" s="90"/>
    </row>
    <row r="37" spans="3:23" ht="30" thickBot="1" x14ac:dyDescent="0.3">
      <c r="C37" s="39">
        <v>12</v>
      </c>
      <c r="J37" s="130"/>
      <c r="K37" s="90"/>
      <c r="L37" s="90"/>
      <c r="M37" s="90"/>
      <c r="N37" s="90"/>
      <c r="O37" s="90"/>
      <c r="P37" s="90"/>
      <c r="Q37" s="90"/>
      <c r="R37" s="90"/>
      <c r="S37" s="90"/>
      <c r="T37" s="90"/>
      <c r="U37" s="90"/>
      <c r="V37" s="90"/>
      <c r="W37" s="90"/>
    </row>
    <row r="38" spans="3:23" ht="30" thickBot="1" x14ac:dyDescent="0.3">
      <c r="C38" s="39">
        <v>54</v>
      </c>
      <c r="J38" s="130"/>
      <c r="K38" s="90"/>
      <c r="L38" s="90"/>
      <c r="M38" s="90"/>
      <c r="N38" s="90"/>
      <c r="O38" s="90"/>
      <c r="P38" s="90"/>
      <c r="Q38" s="90"/>
      <c r="R38" s="90"/>
      <c r="S38" s="90"/>
      <c r="T38" s="90"/>
      <c r="U38" s="90"/>
      <c r="V38" s="90"/>
      <c r="W38" s="90"/>
    </row>
    <row r="39" spans="3:23" ht="30" thickBot="1" x14ac:dyDescent="0.3">
      <c r="C39" s="39">
        <v>96</v>
      </c>
      <c r="J39" s="130"/>
      <c r="K39" s="90"/>
      <c r="L39" s="90"/>
      <c r="M39" s="90"/>
      <c r="N39" s="90"/>
      <c r="O39" s="90"/>
      <c r="P39" s="90"/>
      <c r="Q39" s="90"/>
      <c r="R39" s="90"/>
      <c r="S39" s="90"/>
      <c r="T39" s="90"/>
      <c r="U39" s="90"/>
      <c r="V39" s="90"/>
      <c r="W39" s="90"/>
    </row>
    <row r="40" spans="3:23" ht="30" thickBot="1" x14ac:dyDescent="0.3">
      <c r="C40" s="39">
        <v>23</v>
      </c>
      <c r="J40" s="130"/>
      <c r="K40" s="90"/>
      <c r="L40" s="90"/>
      <c r="M40" s="90"/>
      <c r="N40" s="90"/>
      <c r="O40" s="90"/>
      <c r="P40" s="90"/>
      <c r="Q40" s="90"/>
      <c r="R40" s="90"/>
      <c r="S40" s="90"/>
      <c r="T40" s="90"/>
      <c r="U40" s="90"/>
      <c r="V40" s="90"/>
      <c r="W40" s="90"/>
    </row>
    <row r="41" spans="3:23" ht="30" thickBot="1" x14ac:dyDescent="0.3">
      <c r="C41" s="39">
        <v>31</v>
      </c>
      <c r="J41" s="90"/>
      <c r="K41" s="90"/>
      <c r="L41" s="90"/>
      <c r="M41" s="90"/>
      <c r="N41" s="90"/>
      <c r="O41" s="90"/>
      <c r="P41" s="90"/>
      <c r="Q41" s="90"/>
      <c r="R41" s="90"/>
      <c r="S41" s="90"/>
      <c r="T41" s="90"/>
      <c r="U41" s="90"/>
      <c r="V41" s="90"/>
      <c r="W41" s="90"/>
    </row>
    <row r="42" spans="3:23" ht="30" thickBot="1" x14ac:dyDescent="0.3">
      <c r="C42" s="39">
        <v>45</v>
      </c>
      <c r="J42" s="90"/>
      <c r="K42" s="90"/>
      <c r="L42" s="90"/>
      <c r="M42" s="90"/>
      <c r="N42" s="90"/>
      <c r="O42" s="90"/>
      <c r="P42" s="90"/>
      <c r="Q42" s="90"/>
      <c r="R42" s="90"/>
      <c r="S42" s="90"/>
      <c r="T42" s="90"/>
      <c r="U42" s="90"/>
      <c r="V42" s="90"/>
      <c r="W42" s="90"/>
    </row>
    <row r="43" spans="3:23" ht="30" thickBot="1" x14ac:dyDescent="0.3">
      <c r="C43" s="47">
        <v>1</v>
      </c>
      <c r="J43" s="90"/>
      <c r="K43" s="90"/>
      <c r="L43" s="90"/>
      <c r="M43" s="90"/>
      <c r="N43" s="90"/>
      <c r="O43" s="90"/>
      <c r="P43" s="90"/>
      <c r="Q43" s="90"/>
      <c r="R43" s="90"/>
      <c r="S43" s="90"/>
      <c r="T43" s="90"/>
      <c r="U43" s="90"/>
      <c r="V43" s="90"/>
      <c r="W43" s="90"/>
    </row>
    <row r="44" spans="3:23" x14ac:dyDescent="0.25">
      <c r="J44" s="90"/>
      <c r="K44" s="90"/>
      <c r="L44" s="90"/>
      <c r="M44" s="90"/>
      <c r="N44" s="90"/>
      <c r="O44" s="90"/>
      <c r="P44" s="90"/>
      <c r="Q44" s="90"/>
      <c r="R44" s="90"/>
      <c r="S44" s="90"/>
      <c r="T44" s="90"/>
      <c r="U44" s="90"/>
      <c r="V44" s="90"/>
      <c r="W44" s="90"/>
    </row>
    <row r="45" spans="3:23" x14ac:dyDescent="0.25">
      <c r="J45" s="90"/>
      <c r="K45" s="90"/>
      <c r="L45" s="90"/>
      <c r="M45" s="90"/>
      <c r="N45" s="90"/>
      <c r="O45" s="90"/>
      <c r="P45" s="90"/>
      <c r="Q45" s="90"/>
      <c r="R45" s="90"/>
      <c r="S45" s="90"/>
      <c r="T45" s="90"/>
      <c r="U45" s="90"/>
      <c r="V45" s="90"/>
      <c r="W45" s="90"/>
    </row>
    <row r="48" spans="3:23" ht="15" customHeight="1" x14ac:dyDescent="0.25"/>
    <row r="49" ht="15" customHeight="1" x14ac:dyDescent="0.25"/>
    <row r="50" ht="15" customHeight="1" x14ac:dyDescent="0.25"/>
    <row r="53" ht="15" customHeight="1" x14ac:dyDescent="0.25"/>
    <row r="54" ht="15" customHeight="1" x14ac:dyDescent="0.25"/>
    <row r="55" ht="15" customHeight="1" x14ac:dyDescent="0.25"/>
  </sheetData>
  <mergeCells count="1">
    <mergeCell ref="G21:H21"/>
  </mergeCells>
  <pageMargins left="0.7" right="0.7" top="0.75" bottom="0.75" header="0.3" footer="0.3"/>
  <pageSetup scale="37"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4:W53"/>
  <sheetViews>
    <sheetView zoomScale="50" zoomScaleNormal="50" workbookViewId="0">
      <selection activeCell="AC63" sqref="A1:AC63"/>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6" width="14.7109375" style="3" customWidth="1"/>
    <col min="7" max="7" width="15.140625" style="3" customWidth="1"/>
    <col min="8" max="8" width="14.42578125" style="3" customWidth="1"/>
    <col min="9" max="9" width="14.5703125" style="3" customWidth="1"/>
    <col min="10" max="10" width="4.85546875" style="3" customWidth="1"/>
    <col min="11" max="11" width="14.7109375" style="3" customWidth="1"/>
    <col min="12" max="12" width="15.7109375" style="3" customWidth="1"/>
    <col min="13" max="13" width="16.7109375" style="3" customWidth="1"/>
    <col min="14" max="14" width="4.5703125" style="3" customWidth="1"/>
    <col min="15" max="15" width="30" style="3" customWidth="1"/>
    <col min="16" max="16" width="17" style="3" customWidth="1"/>
    <col min="17" max="17" width="13" style="3" customWidth="1"/>
    <col min="18" max="18" width="10.7109375" style="3" customWidth="1"/>
    <col min="19" max="19" width="10.85546875" style="3" customWidth="1"/>
    <col min="20" max="20" width="11" style="3" customWidth="1"/>
    <col min="21" max="21" width="14.7109375" style="3" customWidth="1"/>
    <col min="22" max="22" width="12.28515625" style="3" customWidth="1"/>
    <col min="23" max="23" width="10.7109375" style="3" customWidth="1"/>
    <col min="24" max="16384" width="9.140625" style="3"/>
  </cols>
  <sheetData>
    <row r="24" spans="5:23" ht="14.45" customHeight="1" x14ac:dyDescent="0.25">
      <c r="E24" s="304" t="s">
        <v>41</v>
      </c>
      <c r="F24" s="304" t="s">
        <v>109</v>
      </c>
      <c r="G24" s="304" t="s">
        <v>110</v>
      </c>
      <c r="H24" s="304" t="s">
        <v>111</v>
      </c>
      <c r="I24" s="301" t="s">
        <v>6</v>
      </c>
    </row>
    <row r="25" spans="5:23" x14ac:dyDescent="0.25">
      <c r="E25" s="305"/>
      <c r="F25" s="305"/>
      <c r="G25" s="305"/>
      <c r="H25" s="305"/>
      <c r="I25" s="302"/>
      <c r="O25" t="s">
        <v>15</v>
      </c>
      <c r="P25"/>
      <c r="Q25"/>
      <c r="R25"/>
      <c r="S25"/>
      <c r="T25"/>
      <c r="U25"/>
      <c r="V25"/>
      <c r="W25"/>
    </row>
    <row r="26" spans="5:23" ht="23.25" thickBot="1" x14ac:dyDescent="0.3">
      <c r="E26" s="36">
        <v>1</v>
      </c>
      <c r="F26" s="36">
        <v>12</v>
      </c>
      <c r="G26" s="36">
        <v>100</v>
      </c>
      <c r="H26" s="36">
        <v>4</v>
      </c>
      <c r="I26" s="140">
        <v>9.3000000000000007</v>
      </c>
      <c r="O26"/>
      <c r="P26"/>
      <c r="Q26"/>
      <c r="R26"/>
      <c r="S26"/>
      <c r="T26"/>
      <c r="U26"/>
      <c r="V26"/>
      <c r="W26"/>
    </row>
    <row r="27" spans="5:23" ht="22.5" x14ac:dyDescent="0.25">
      <c r="E27" s="36">
        <v>2</v>
      </c>
      <c r="F27" s="36">
        <v>45</v>
      </c>
      <c r="G27" s="36">
        <v>50</v>
      </c>
      <c r="H27" s="36">
        <v>3</v>
      </c>
      <c r="I27" s="140">
        <v>4.8</v>
      </c>
      <c r="O27" s="15" t="s">
        <v>16</v>
      </c>
      <c r="P27" s="15"/>
      <c r="Q27"/>
      <c r="R27"/>
      <c r="S27"/>
      <c r="T27"/>
      <c r="U27"/>
      <c r="V27"/>
      <c r="W27"/>
    </row>
    <row r="28" spans="5:23" ht="22.5" x14ac:dyDescent="0.25">
      <c r="E28" s="36">
        <v>3</v>
      </c>
      <c r="F28" s="36">
        <v>23</v>
      </c>
      <c r="G28" s="36">
        <v>100</v>
      </c>
      <c r="H28" s="36">
        <v>4</v>
      </c>
      <c r="I28" s="140">
        <v>8.9</v>
      </c>
      <c r="O28" t="s">
        <v>17</v>
      </c>
      <c r="P28">
        <v>0.95508048327189721</v>
      </c>
      <c r="Q28"/>
      <c r="R28"/>
      <c r="S28"/>
      <c r="T28"/>
      <c r="U28"/>
      <c r="V28"/>
      <c r="W28"/>
    </row>
    <row r="29" spans="5:23" ht="22.5" x14ac:dyDescent="0.25">
      <c r="E29" s="36">
        <v>4</v>
      </c>
      <c r="F29" s="36">
        <v>14</v>
      </c>
      <c r="G29" s="36">
        <v>100</v>
      </c>
      <c r="H29" s="36">
        <v>2</v>
      </c>
      <c r="I29" s="140">
        <v>6.5</v>
      </c>
      <c r="O29" t="s">
        <v>18</v>
      </c>
      <c r="P29">
        <v>0.91217872952688062</v>
      </c>
      <c r="Q29"/>
      <c r="R29"/>
      <c r="S29"/>
      <c r="T29"/>
      <c r="U29"/>
      <c r="V29"/>
      <c r="W29"/>
    </row>
    <row r="30" spans="5:23" ht="22.5" x14ac:dyDescent="0.25">
      <c r="E30" s="36">
        <v>5</v>
      </c>
      <c r="F30" s="36">
        <v>56</v>
      </c>
      <c r="G30" s="36">
        <v>50</v>
      </c>
      <c r="H30" s="36">
        <v>2</v>
      </c>
      <c r="I30" s="140">
        <v>4.2</v>
      </c>
      <c r="O30" t="s">
        <v>19</v>
      </c>
      <c r="P30">
        <v>0.86826809429032092</v>
      </c>
      <c r="Q30"/>
      <c r="R30"/>
      <c r="S30"/>
      <c r="T30"/>
      <c r="U30"/>
      <c r="V30"/>
      <c r="W30"/>
    </row>
    <row r="31" spans="5:23" ht="22.5" x14ac:dyDescent="0.25">
      <c r="E31" s="36">
        <v>6</v>
      </c>
      <c r="F31" s="36">
        <v>89</v>
      </c>
      <c r="G31" s="36">
        <v>80</v>
      </c>
      <c r="H31" s="36">
        <v>2</v>
      </c>
      <c r="I31" s="140">
        <v>6.2</v>
      </c>
      <c r="O31" t="s">
        <v>20</v>
      </c>
      <c r="P31">
        <v>0.59145700947005353</v>
      </c>
      <c r="Q31"/>
      <c r="R31"/>
      <c r="S31"/>
      <c r="T31"/>
      <c r="U31"/>
      <c r="V31"/>
      <c r="W31"/>
    </row>
    <row r="32" spans="5:23" ht="21" customHeight="1" thickBot="1" x14ac:dyDescent="0.3">
      <c r="E32" s="36">
        <v>7</v>
      </c>
      <c r="F32" s="36">
        <v>12</v>
      </c>
      <c r="G32" s="36">
        <v>75</v>
      </c>
      <c r="H32" s="36">
        <v>3</v>
      </c>
      <c r="I32" s="140">
        <v>7.4</v>
      </c>
      <c r="O32" s="13" t="s">
        <v>21</v>
      </c>
      <c r="P32" s="13">
        <v>10</v>
      </c>
      <c r="Q32"/>
      <c r="R32"/>
      <c r="S32"/>
      <c r="T32"/>
      <c r="U32"/>
      <c r="V32"/>
      <c r="W32"/>
    </row>
    <row r="33" spans="5:23" ht="24.6" customHeight="1" x14ac:dyDescent="0.25">
      <c r="E33" s="36">
        <v>8</v>
      </c>
      <c r="F33" s="36">
        <v>67</v>
      </c>
      <c r="G33" s="36">
        <v>65</v>
      </c>
      <c r="H33" s="36">
        <v>4</v>
      </c>
      <c r="I33" s="140">
        <v>6</v>
      </c>
      <c r="O33"/>
      <c r="P33"/>
      <c r="Q33"/>
      <c r="R33"/>
      <c r="S33"/>
      <c r="T33"/>
      <c r="U33"/>
      <c r="V33"/>
      <c r="W33"/>
    </row>
    <row r="34" spans="5:23" ht="23.45" customHeight="1" thickBot="1" x14ac:dyDescent="0.3">
      <c r="E34" s="36">
        <v>9</v>
      </c>
      <c r="F34" s="36">
        <v>23</v>
      </c>
      <c r="G34" s="36">
        <v>90</v>
      </c>
      <c r="H34" s="36">
        <v>3</v>
      </c>
      <c r="I34" s="140">
        <v>7.6</v>
      </c>
      <c r="O34" t="s">
        <v>22</v>
      </c>
      <c r="P34"/>
      <c r="Q34"/>
      <c r="R34"/>
      <c r="S34"/>
      <c r="T34"/>
      <c r="U34"/>
      <c r="V34"/>
      <c r="W34"/>
    </row>
    <row r="35" spans="5:23" ht="21" customHeight="1" x14ac:dyDescent="0.25">
      <c r="E35" s="36">
        <v>10</v>
      </c>
      <c r="F35" s="36">
        <v>47</v>
      </c>
      <c r="G35" s="36">
        <v>90</v>
      </c>
      <c r="H35" s="36">
        <v>2</v>
      </c>
      <c r="I35" s="140">
        <v>6.1</v>
      </c>
      <c r="O35" s="14"/>
      <c r="P35" s="14" t="s">
        <v>27</v>
      </c>
      <c r="Q35" s="14" t="s">
        <v>28</v>
      </c>
      <c r="R35" s="14" t="s">
        <v>29</v>
      </c>
      <c r="S35" s="14" t="s">
        <v>30</v>
      </c>
      <c r="T35" s="14" t="s">
        <v>31</v>
      </c>
      <c r="U35"/>
      <c r="V35"/>
      <c r="W35"/>
    </row>
    <row r="36" spans="5:23" ht="25.15" customHeight="1" x14ac:dyDescent="0.25">
      <c r="G36" s="11"/>
      <c r="H36" s="11"/>
      <c r="I36" s="11"/>
      <c r="O36" t="s">
        <v>23</v>
      </c>
      <c r="P36">
        <v>3</v>
      </c>
      <c r="Q36">
        <v>21.801071635692455</v>
      </c>
      <c r="R36">
        <v>7.2670238785641521</v>
      </c>
      <c r="S36">
        <v>20.773526154033114</v>
      </c>
      <c r="T36">
        <v>1.4319701036724227E-3</v>
      </c>
      <c r="U36"/>
      <c r="V36"/>
      <c r="W36"/>
    </row>
    <row r="37" spans="5:23" ht="22.9" customHeight="1" x14ac:dyDescent="0.25">
      <c r="O37" t="s">
        <v>24</v>
      </c>
      <c r="P37">
        <v>6</v>
      </c>
      <c r="Q37">
        <v>2.0989283643075538</v>
      </c>
      <c r="R37">
        <v>0.34982139405125895</v>
      </c>
      <c r="S37"/>
      <c r="T37"/>
      <c r="U37"/>
      <c r="V37"/>
      <c r="W37"/>
    </row>
    <row r="38" spans="5:23" ht="21.6" customHeight="1" thickBot="1" x14ac:dyDescent="0.3">
      <c r="O38" s="13" t="s">
        <v>25</v>
      </c>
      <c r="P38" s="13">
        <v>9</v>
      </c>
      <c r="Q38" s="13">
        <v>23.900000000000009</v>
      </c>
      <c r="R38" s="13"/>
      <c r="S38" s="13"/>
      <c r="T38" s="13"/>
      <c r="U38"/>
      <c r="V38"/>
      <c r="W38"/>
    </row>
    <row r="39" spans="5:23" ht="15.75" thickBot="1" x14ac:dyDescent="0.3">
      <c r="O39"/>
      <c r="P39"/>
      <c r="Q39"/>
      <c r="R39"/>
      <c r="S39"/>
      <c r="T39"/>
      <c r="U39"/>
      <c r="V39"/>
      <c r="W39"/>
    </row>
    <row r="40" spans="5:23" ht="22.9" customHeight="1" x14ac:dyDescent="0.25">
      <c r="O40" s="14"/>
      <c r="P40" s="14" t="s">
        <v>32</v>
      </c>
      <c r="Q40" s="14" t="s">
        <v>20</v>
      </c>
      <c r="R40" s="14" t="s">
        <v>33</v>
      </c>
      <c r="S40" s="14" t="s">
        <v>34</v>
      </c>
      <c r="T40" s="14" t="s">
        <v>35</v>
      </c>
      <c r="U40" s="14" t="s">
        <v>36</v>
      </c>
      <c r="V40" s="14" t="s">
        <v>37</v>
      </c>
      <c r="W40" s="14" t="s">
        <v>38</v>
      </c>
    </row>
    <row r="41" spans="5:23" ht="22.9" customHeight="1" x14ac:dyDescent="0.35">
      <c r="O41" s="147" t="s">
        <v>26</v>
      </c>
      <c r="P41" s="148">
        <v>-0.10335420232758796</v>
      </c>
      <c r="Q41">
        <v>1.4093095597810272</v>
      </c>
      <c r="R41">
        <v>-7.3336763814790776E-2</v>
      </c>
      <c r="S41">
        <v>0.94392186971759995</v>
      </c>
      <c r="T41">
        <v>-3.5518104660876837</v>
      </c>
      <c r="U41">
        <v>3.3451020614325078</v>
      </c>
      <c r="V41">
        <v>-3.5518104660876837</v>
      </c>
      <c r="W41">
        <v>3.3451020614325078</v>
      </c>
    </row>
    <row r="42" spans="5:23" ht="22.9" customHeight="1" x14ac:dyDescent="0.35">
      <c r="O42" s="147" t="s">
        <v>39</v>
      </c>
      <c r="P42" s="148">
        <v>-6.8781190225057111E-3</v>
      </c>
      <c r="Q42">
        <v>9.0848822979503596E-3</v>
      </c>
      <c r="R42">
        <v>-0.75709500650960371</v>
      </c>
      <c r="S42">
        <v>0.47766023108648359</v>
      </c>
      <c r="T42">
        <v>-2.9108025183617593E-2</v>
      </c>
      <c r="U42">
        <v>1.535178713860617E-2</v>
      </c>
      <c r="V42">
        <v>-2.9108025183617593E-2</v>
      </c>
      <c r="W42">
        <v>1.535178713860617E-2</v>
      </c>
    </row>
    <row r="43" spans="5:23" ht="22.9" customHeight="1" x14ac:dyDescent="0.35">
      <c r="O43" s="147" t="s">
        <v>40</v>
      </c>
      <c r="P43" s="148">
        <v>5.6673761763380535E-2</v>
      </c>
      <c r="Q43">
        <v>1.1783363601396165E-2</v>
      </c>
      <c r="R43">
        <v>4.8096421090379895</v>
      </c>
      <c r="S43">
        <v>2.9713206762422666E-3</v>
      </c>
      <c r="T43">
        <v>2.784090972077399E-2</v>
      </c>
      <c r="U43">
        <v>8.5506613805987078E-2</v>
      </c>
      <c r="V43">
        <v>2.784090972077399E-2</v>
      </c>
      <c r="W43">
        <v>8.5506613805987078E-2</v>
      </c>
    </row>
    <row r="44" spans="5:23" ht="22.9" customHeight="1" thickBot="1" x14ac:dyDescent="0.4">
      <c r="O44" s="147" t="s">
        <v>60</v>
      </c>
      <c r="P44" s="148">
        <v>0.87459457907943672</v>
      </c>
      <c r="Q44" s="13">
        <v>0.23711953642357858</v>
      </c>
      <c r="R44" s="13">
        <v>3.6884121497146669</v>
      </c>
      <c r="S44" s="13">
        <v>1.0227987902370204E-2</v>
      </c>
      <c r="T44" s="13">
        <v>0.294383975266581</v>
      </c>
      <c r="U44" s="13">
        <v>1.4548051828922923</v>
      </c>
      <c r="V44" s="13">
        <v>0.294383975266581</v>
      </c>
      <c r="W44" s="13">
        <v>1.4548051828922923</v>
      </c>
    </row>
    <row r="45" spans="5:23" ht="18.600000000000001" customHeight="1" x14ac:dyDescent="0.25"/>
    <row r="46" spans="5:23" ht="18.600000000000001" customHeight="1" x14ac:dyDescent="0.25"/>
    <row r="47" spans="5:23" ht="30" customHeight="1" x14ac:dyDescent="0.25"/>
    <row r="48" spans="5:23" ht="16.899999999999999" customHeight="1" x14ac:dyDescent="0.25">
      <c r="M48" s="2"/>
    </row>
    <row r="49" spans="2:13" ht="15" customHeight="1" x14ac:dyDescent="0.25">
      <c r="M49" s="4"/>
    </row>
    <row r="50" spans="2:13" ht="15" customHeight="1" x14ac:dyDescent="0.25">
      <c r="B50" s="303">
        <f>-0.10335-(0.00688*120)+(0.05667*7)+(0.87459*24)</f>
        <v>20.457899999999999</v>
      </c>
      <c r="C50" s="303"/>
      <c r="D50" s="303"/>
      <c r="M50" s="4"/>
    </row>
    <row r="51" spans="2:13" ht="24.75" customHeight="1" x14ac:dyDescent="0.25">
      <c r="B51" s="303"/>
      <c r="C51" s="303"/>
      <c r="D51" s="303"/>
      <c r="M51" s="4"/>
    </row>
    <row r="52" spans="2:13" x14ac:dyDescent="0.25">
      <c r="M52" s="4"/>
    </row>
    <row r="53" spans="2:13" x14ac:dyDescent="0.25">
      <c r="M53" s="4"/>
    </row>
  </sheetData>
  <mergeCells count="6">
    <mergeCell ref="I24:I25"/>
    <mergeCell ref="B50:D51"/>
    <mergeCell ref="E24:E25"/>
    <mergeCell ref="F24:F25"/>
    <mergeCell ref="G24:G25"/>
    <mergeCell ref="H24:H25"/>
  </mergeCells>
  <pageMargins left="0.7" right="0.7" top="0.75" bottom="0.75" header="0.3" footer="0.3"/>
  <pageSetup scale="38"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E24:M55"/>
  <sheetViews>
    <sheetView zoomScale="60" zoomScaleNormal="6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6" width="14.7109375" style="3" customWidth="1"/>
    <col min="7" max="7" width="15.140625" style="3" customWidth="1"/>
    <col min="8" max="8" width="14.42578125" style="3" customWidth="1"/>
    <col min="9" max="9" width="14.5703125" style="3" customWidth="1"/>
    <col min="10" max="10" width="4.85546875" style="3" customWidth="1"/>
    <col min="11" max="11" width="14.7109375" style="3" customWidth="1"/>
    <col min="12" max="12" width="15.7109375" style="3" customWidth="1"/>
    <col min="13" max="13" width="16.7109375" style="3" customWidth="1"/>
    <col min="14" max="14" width="4.5703125" style="3" customWidth="1"/>
    <col min="15" max="15" width="11" style="3" customWidth="1"/>
    <col min="16" max="16" width="9.7109375" style="3" customWidth="1"/>
    <col min="17" max="17" width="7.7109375" style="3" customWidth="1"/>
    <col min="18" max="18" width="10.7109375" style="3" customWidth="1"/>
    <col min="19" max="19" width="10.85546875" style="3" customWidth="1"/>
    <col min="20" max="20" width="11" style="3" customWidth="1"/>
    <col min="21" max="21" width="8.28515625" style="3" customWidth="1"/>
    <col min="22" max="22" width="12.28515625" style="3" customWidth="1"/>
    <col min="23" max="23" width="10.7109375" style="3" customWidth="1"/>
    <col min="24" max="16384" width="9.140625" style="3"/>
  </cols>
  <sheetData>
    <row r="24" spans="5:9" ht="14.45" customHeight="1" x14ac:dyDescent="0.25">
      <c r="E24" s="308" t="s">
        <v>41</v>
      </c>
      <c r="F24" s="304" t="s">
        <v>109</v>
      </c>
      <c r="G24" s="304" t="s">
        <v>110</v>
      </c>
      <c r="H24" s="304" t="s">
        <v>111</v>
      </c>
      <c r="I24" s="306" t="s">
        <v>6</v>
      </c>
    </row>
    <row r="25" spans="5:9" x14ac:dyDescent="0.25">
      <c r="E25" s="309"/>
      <c r="F25" s="305"/>
      <c r="G25" s="305"/>
      <c r="H25" s="305"/>
      <c r="I25" s="307"/>
    </row>
    <row r="26" spans="5:9" ht="22.5" x14ac:dyDescent="0.25">
      <c r="E26" s="137">
        <v>1</v>
      </c>
      <c r="F26" s="36">
        <v>12</v>
      </c>
      <c r="G26" s="36">
        <v>100</v>
      </c>
      <c r="H26" s="36">
        <v>4</v>
      </c>
      <c r="I26" s="138">
        <v>9.3000000000000007</v>
      </c>
    </row>
    <row r="27" spans="5:9" ht="22.5" x14ac:dyDescent="0.25">
      <c r="E27" s="137">
        <v>2</v>
      </c>
      <c r="F27" s="36">
        <v>45</v>
      </c>
      <c r="G27" s="36">
        <v>50</v>
      </c>
      <c r="H27" s="36">
        <v>3</v>
      </c>
      <c r="I27" s="138">
        <v>4.8</v>
      </c>
    </row>
    <row r="28" spans="5:9" ht="22.5" x14ac:dyDescent="0.25">
      <c r="E28" s="137">
        <v>3</v>
      </c>
      <c r="F28" s="36">
        <v>23</v>
      </c>
      <c r="G28" s="36">
        <v>100</v>
      </c>
      <c r="H28" s="36">
        <v>4</v>
      </c>
      <c r="I28" s="138">
        <v>8.9</v>
      </c>
    </row>
    <row r="29" spans="5:9" ht="22.5" x14ac:dyDescent="0.25">
      <c r="E29" s="137">
        <v>4</v>
      </c>
      <c r="F29" s="36">
        <v>14</v>
      </c>
      <c r="G29" s="36">
        <v>100</v>
      </c>
      <c r="H29" s="36">
        <v>2</v>
      </c>
      <c r="I29" s="138">
        <v>6.5</v>
      </c>
    </row>
    <row r="30" spans="5:9" ht="22.5" x14ac:dyDescent="0.25">
      <c r="E30" s="137">
        <v>5</v>
      </c>
      <c r="F30" s="36">
        <v>56</v>
      </c>
      <c r="G30" s="36">
        <v>50</v>
      </c>
      <c r="H30" s="36">
        <v>2</v>
      </c>
      <c r="I30" s="138">
        <v>4.2</v>
      </c>
    </row>
    <row r="31" spans="5:9" ht="22.5" x14ac:dyDescent="0.25">
      <c r="E31" s="137">
        <v>6</v>
      </c>
      <c r="F31" s="36">
        <v>89</v>
      </c>
      <c r="G31" s="36">
        <v>80</v>
      </c>
      <c r="H31" s="36">
        <v>2</v>
      </c>
      <c r="I31" s="138">
        <v>6.2</v>
      </c>
    </row>
    <row r="32" spans="5:9" ht="21" customHeight="1" x14ac:dyDescent="0.25">
      <c r="E32" s="137">
        <v>7</v>
      </c>
      <c r="F32" s="36">
        <v>12</v>
      </c>
      <c r="G32" s="36">
        <v>75</v>
      </c>
      <c r="H32" s="36">
        <v>3</v>
      </c>
      <c r="I32" s="138">
        <v>7.4</v>
      </c>
    </row>
    <row r="33" spans="5:13" ht="24.6" customHeight="1" x14ac:dyDescent="0.25">
      <c r="E33" s="137">
        <v>8</v>
      </c>
      <c r="F33" s="36">
        <v>67</v>
      </c>
      <c r="G33" s="36">
        <v>65</v>
      </c>
      <c r="H33" s="36">
        <v>4</v>
      </c>
      <c r="I33" s="138">
        <v>6</v>
      </c>
    </row>
    <row r="34" spans="5:13" ht="23.45" customHeight="1" x14ac:dyDescent="0.25">
      <c r="E34" s="137">
        <v>9</v>
      </c>
      <c r="F34" s="36">
        <v>23</v>
      </c>
      <c r="G34" s="36">
        <v>90</v>
      </c>
      <c r="H34" s="36">
        <v>3</v>
      </c>
      <c r="I34" s="138">
        <v>7.6</v>
      </c>
    </row>
    <row r="35" spans="5:13" ht="21" customHeight="1" x14ac:dyDescent="0.25">
      <c r="E35" s="137">
        <v>10</v>
      </c>
      <c r="F35" s="36">
        <v>47</v>
      </c>
      <c r="G35" s="36">
        <v>90</v>
      </c>
      <c r="H35" s="36">
        <v>2</v>
      </c>
      <c r="I35" s="138">
        <v>6.1</v>
      </c>
    </row>
    <row r="36" spans="5:13" ht="25.15" customHeight="1" x14ac:dyDescent="0.25">
      <c r="G36" s="11"/>
      <c r="H36" s="11"/>
      <c r="I36" s="11"/>
    </row>
    <row r="37" spans="5:13" ht="22.9" customHeight="1" x14ac:dyDescent="0.25"/>
    <row r="38" spans="5:13" ht="21.6" customHeight="1" x14ac:dyDescent="0.25"/>
    <row r="40" spans="5:13" ht="22.9" customHeight="1" x14ac:dyDescent="0.25"/>
    <row r="41" spans="5:13" ht="22.9" customHeight="1" x14ac:dyDescent="0.25"/>
    <row r="42" spans="5:13" ht="22.9" customHeight="1" x14ac:dyDescent="0.25"/>
    <row r="43" spans="5:13" ht="22.9" customHeight="1" x14ac:dyDescent="0.25"/>
    <row r="44" spans="5:13" ht="22.9" customHeight="1" x14ac:dyDescent="0.25"/>
    <row r="45" spans="5:13" ht="18.600000000000001" customHeight="1" x14ac:dyDescent="0.25"/>
    <row r="46" spans="5:13" ht="18.600000000000001" customHeight="1" x14ac:dyDescent="0.25"/>
    <row r="47" spans="5:13" ht="30" customHeight="1" x14ac:dyDescent="0.25"/>
    <row r="48" spans="5:13" ht="16.899999999999999" customHeight="1" x14ac:dyDescent="0.25">
      <c r="M48" s="2"/>
    </row>
    <row r="49" spans="13:13" ht="15" customHeight="1" x14ac:dyDescent="0.25">
      <c r="M49" s="4"/>
    </row>
    <row r="50" spans="13:13" ht="15" customHeight="1" x14ac:dyDescent="0.25">
      <c r="M50" s="4"/>
    </row>
    <row r="51" spans="13:13" ht="15" customHeight="1" x14ac:dyDescent="0.25">
      <c r="M51" s="4"/>
    </row>
    <row r="52" spans="13:13" ht="15" customHeight="1" x14ac:dyDescent="0.25">
      <c r="M52" s="4"/>
    </row>
    <row r="53" spans="13:13" ht="15" customHeight="1" x14ac:dyDescent="0.25">
      <c r="M53" s="4"/>
    </row>
    <row r="54" spans="13:13" x14ac:dyDescent="0.25">
      <c r="M54" s="4"/>
    </row>
    <row r="55" spans="13:13" x14ac:dyDescent="0.25">
      <c r="M55" s="4"/>
    </row>
  </sheetData>
  <mergeCells count="5">
    <mergeCell ref="I24:I25"/>
    <mergeCell ref="E24:E25"/>
    <mergeCell ref="F24:F25"/>
    <mergeCell ref="G24:G25"/>
    <mergeCell ref="H24:H25"/>
  </mergeCells>
  <pageMargins left="0.7" right="0.7" top="0.75" bottom="0.75" header="0.3" footer="0.3"/>
  <pageSetup scale="36"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D5:Q46"/>
  <sheetViews>
    <sheetView zoomScale="60" zoomScaleNormal="60" workbookViewId="0">
      <selection activeCell="AG52" sqref="A1:AG52"/>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7.42578125" style="3" customWidth="1"/>
    <col min="8" max="8" width="18.28515625" style="3" customWidth="1"/>
    <col min="9" max="9" width="4.85546875" style="3" customWidth="1"/>
    <col min="10" max="10" width="14.7109375" style="3" customWidth="1"/>
    <col min="11" max="11" width="15.7109375" style="3" customWidth="1"/>
    <col min="12" max="13" width="16.7109375" style="3" customWidth="1"/>
    <col min="14" max="14" width="4.5703125" style="3" customWidth="1"/>
    <col min="15" max="15" width="14.28515625" style="3" customWidth="1"/>
    <col min="16" max="16" width="10.140625" style="3" customWidth="1"/>
    <col min="17" max="18" width="9.85546875" style="3" customWidth="1"/>
    <col min="19" max="19" width="11.140625" style="3" customWidth="1"/>
    <col min="20" max="20" width="10.140625" style="3" customWidth="1"/>
    <col min="21" max="21" width="9.5703125" style="3" customWidth="1"/>
    <col min="22" max="22" width="10.42578125" style="3" customWidth="1"/>
    <col min="23" max="23" width="9.85546875" style="3" customWidth="1"/>
    <col min="24" max="16384" width="9.140625" style="3"/>
  </cols>
  <sheetData>
    <row r="5" spans="4:4" x14ac:dyDescent="0.25">
      <c r="D5" s="190"/>
    </row>
    <row r="20" spans="6:17" x14ac:dyDescent="0.25">
      <c r="G20" s="7"/>
      <c r="H20" s="7"/>
    </row>
    <row r="21" spans="6:17" x14ac:dyDescent="0.25">
      <c r="F21" s="2"/>
      <c r="G21" s="8" t="s">
        <v>3</v>
      </c>
      <c r="H21" s="8" t="s">
        <v>2</v>
      </c>
      <c r="I21" s="2"/>
    </row>
    <row r="22" spans="6:17" x14ac:dyDescent="0.25">
      <c r="F22" s="2"/>
      <c r="G22" s="9">
        <v>1</v>
      </c>
      <c r="H22" s="10">
        <v>600</v>
      </c>
      <c r="I22" s="2"/>
    </row>
    <row r="23" spans="6:17" x14ac:dyDescent="0.25">
      <c r="F23" s="2"/>
      <c r="G23" s="9">
        <v>2</v>
      </c>
      <c r="H23" s="10">
        <v>1550</v>
      </c>
      <c r="I23" s="2"/>
    </row>
    <row r="24" spans="6:17" x14ac:dyDescent="0.25">
      <c r="F24" s="2"/>
      <c r="G24" s="9">
        <v>3</v>
      </c>
      <c r="H24" s="10">
        <v>1500</v>
      </c>
      <c r="I24" s="2"/>
    </row>
    <row r="25" spans="6:17" x14ac:dyDescent="0.25">
      <c r="F25" s="2"/>
      <c r="G25" s="9">
        <v>4</v>
      </c>
      <c r="H25" s="10">
        <v>1500</v>
      </c>
      <c r="I25" s="2"/>
    </row>
    <row r="26" spans="6:17" x14ac:dyDescent="0.25">
      <c r="F26" s="2"/>
      <c r="G26" s="9">
        <v>5</v>
      </c>
      <c r="H26" s="10">
        <v>2400</v>
      </c>
      <c r="I26" s="2"/>
    </row>
    <row r="27" spans="6:17" ht="21" customHeight="1" x14ac:dyDescent="0.25">
      <c r="F27" s="2"/>
      <c r="G27" s="9">
        <v>6</v>
      </c>
      <c r="H27" s="10">
        <v>3100</v>
      </c>
      <c r="I27" s="2"/>
    </row>
    <row r="28" spans="6:17" ht="24.6" customHeight="1" x14ac:dyDescent="0.25">
      <c r="F28" s="2"/>
      <c r="G28" s="9">
        <v>7</v>
      </c>
      <c r="H28" s="10">
        <v>2600</v>
      </c>
      <c r="I28" s="2"/>
      <c r="O28" s="310">
        <f>(359.62*38)+441.67</f>
        <v>14107.23</v>
      </c>
      <c r="P28" s="310"/>
      <c r="Q28" s="310"/>
    </row>
    <row r="29" spans="6:17" ht="23.45" customHeight="1" x14ac:dyDescent="0.25">
      <c r="F29" s="2"/>
      <c r="G29" s="9">
        <v>8</v>
      </c>
      <c r="H29" s="10">
        <v>2900</v>
      </c>
      <c r="I29" s="2"/>
      <c r="O29" s="310"/>
      <c r="P29" s="310"/>
      <c r="Q29" s="310"/>
    </row>
    <row r="30" spans="6:17" ht="21" customHeight="1" x14ac:dyDescent="0.25">
      <c r="F30" s="2"/>
      <c r="G30" s="9">
        <v>9</v>
      </c>
      <c r="H30" s="10">
        <v>3800</v>
      </c>
      <c r="I30" s="2"/>
      <c r="O30" s="310"/>
      <c r="P30" s="310"/>
      <c r="Q30" s="310"/>
    </row>
    <row r="31" spans="6:17" ht="25.15" customHeight="1" x14ac:dyDescent="0.25">
      <c r="F31" s="2"/>
      <c r="G31" s="9">
        <v>10</v>
      </c>
      <c r="H31" s="10">
        <v>4500</v>
      </c>
      <c r="I31" s="2"/>
      <c r="O31" s="310"/>
      <c r="P31" s="310"/>
      <c r="Q31" s="310"/>
    </row>
    <row r="32" spans="6:17" ht="22.9" customHeight="1" x14ac:dyDescent="0.25">
      <c r="F32" s="2"/>
      <c r="G32" s="9">
        <v>11</v>
      </c>
      <c r="H32" s="10">
        <v>4000</v>
      </c>
      <c r="I32" s="2"/>
      <c r="O32" s="310"/>
      <c r="P32" s="310"/>
      <c r="Q32" s="310"/>
    </row>
    <row r="33" spans="6:13" ht="25.15" customHeight="1" x14ac:dyDescent="0.25">
      <c r="F33" s="2"/>
      <c r="G33" s="9">
        <v>12</v>
      </c>
      <c r="H33" s="10">
        <v>4900</v>
      </c>
      <c r="I33" s="2"/>
    </row>
    <row r="34" spans="6:13" ht="26.25" x14ac:dyDescent="0.4">
      <c r="G34" s="6"/>
      <c r="H34" s="6"/>
    </row>
    <row r="35" spans="6:13" ht="22.9" customHeight="1" x14ac:dyDescent="0.4">
      <c r="G35" s="6"/>
      <c r="H35" s="6"/>
    </row>
    <row r="36" spans="6:13" ht="18.600000000000001" customHeight="1" x14ac:dyDescent="0.4">
      <c r="G36" s="6"/>
      <c r="H36" s="6"/>
    </row>
    <row r="37" spans="6:13" ht="27" customHeight="1" x14ac:dyDescent="0.4">
      <c r="G37" s="6"/>
      <c r="H37" s="6"/>
    </row>
    <row r="38" spans="6:13" ht="19.149999999999999" customHeight="1" x14ac:dyDescent="0.25"/>
    <row r="39" spans="6:13" ht="16.899999999999999" customHeight="1" x14ac:dyDescent="0.25">
      <c r="M39" s="2"/>
    </row>
    <row r="40" spans="6:13" ht="15" customHeight="1" x14ac:dyDescent="0.25">
      <c r="M40" s="4"/>
    </row>
    <row r="41" spans="6:13" x14ac:dyDescent="0.25">
      <c r="M41" s="4"/>
    </row>
    <row r="42" spans="6:13" x14ac:dyDescent="0.25">
      <c r="M42" s="4"/>
    </row>
    <row r="43" spans="6:13" x14ac:dyDescent="0.25">
      <c r="M43" s="4"/>
    </row>
    <row r="44" spans="6:13" x14ac:dyDescent="0.25">
      <c r="M44" s="4"/>
    </row>
    <row r="45" spans="6:13" x14ac:dyDescent="0.25">
      <c r="M45" s="4"/>
    </row>
    <row r="46" spans="6:13" x14ac:dyDescent="0.25">
      <c r="M46" s="4"/>
    </row>
  </sheetData>
  <mergeCells count="1">
    <mergeCell ref="O28:Q32"/>
  </mergeCells>
  <pageMargins left="0.7" right="0.7" top="0.75" bottom="0.75" header="0.3" footer="0.3"/>
  <pageSetup scale="42"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F20:W46"/>
  <sheetViews>
    <sheetView zoomScale="70" zoomScaleNormal="7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7.42578125" style="3" customWidth="1"/>
    <col min="8" max="8" width="18.28515625" style="3" customWidth="1"/>
    <col min="9" max="9" width="4.85546875" style="3" customWidth="1"/>
    <col min="10" max="10" width="14.7109375" style="3" customWidth="1"/>
    <col min="11" max="11" width="15.7109375" style="3" customWidth="1"/>
    <col min="12" max="13" width="16.7109375" style="3" customWidth="1"/>
    <col min="14" max="14" width="10.140625" style="3" customWidth="1"/>
    <col min="15" max="16" width="9.85546875" style="3" customWidth="1"/>
    <col min="17" max="17" width="11.140625" style="3" customWidth="1"/>
    <col min="18" max="18" width="10.140625" style="3" customWidth="1"/>
    <col min="19" max="19" width="9.5703125" style="3" customWidth="1"/>
    <col min="20" max="20" width="10.42578125" style="3" customWidth="1"/>
    <col min="21" max="21" width="9.85546875" style="3" customWidth="1"/>
    <col min="22" max="16384" width="9.140625" style="3"/>
  </cols>
  <sheetData>
    <row r="20" spans="6:23" x14ac:dyDescent="0.25">
      <c r="G20" s="7"/>
      <c r="H20" s="7"/>
      <c r="N20" s="90"/>
      <c r="O20" s="90"/>
      <c r="P20" s="90"/>
      <c r="Q20" s="90"/>
      <c r="R20" s="90"/>
      <c r="S20" s="90"/>
      <c r="T20" s="90"/>
      <c r="U20" s="90"/>
      <c r="V20" s="90"/>
      <c r="W20" s="90"/>
    </row>
    <row r="21" spans="6:23" x14ac:dyDescent="0.25">
      <c r="F21" s="2"/>
      <c r="G21" s="8" t="s">
        <v>3</v>
      </c>
      <c r="H21" s="8" t="s">
        <v>2</v>
      </c>
      <c r="I21" s="2"/>
      <c r="N21" s="90"/>
      <c r="O21" s="90"/>
      <c r="P21" s="90"/>
      <c r="Q21" s="90"/>
      <c r="R21" s="90"/>
      <c r="S21" s="90"/>
      <c r="T21" s="90"/>
      <c r="U21" s="90"/>
      <c r="V21" s="90"/>
      <c r="W21" s="90"/>
    </row>
    <row r="22" spans="6:23" x14ac:dyDescent="0.25">
      <c r="F22" s="2"/>
      <c r="G22" s="9">
        <v>1</v>
      </c>
      <c r="H22" s="10">
        <v>600</v>
      </c>
      <c r="I22" s="2"/>
      <c r="N22" s="90"/>
      <c r="O22" s="90"/>
      <c r="P22" s="90"/>
      <c r="Q22" s="90"/>
      <c r="R22" s="90"/>
      <c r="S22" s="90"/>
      <c r="T22" s="90"/>
      <c r="U22" s="90"/>
      <c r="V22" s="90"/>
      <c r="W22" s="90"/>
    </row>
    <row r="23" spans="6:23" x14ac:dyDescent="0.25">
      <c r="F23" s="2"/>
      <c r="G23" s="9">
        <v>2</v>
      </c>
      <c r="H23" s="10">
        <v>1550</v>
      </c>
      <c r="I23" s="2"/>
      <c r="N23" s="90"/>
      <c r="O23" s="90"/>
      <c r="P23" s="90"/>
      <c r="Q23" s="90"/>
      <c r="R23" s="90"/>
      <c r="S23" s="90"/>
      <c r="T23" s="90"/>
      <c r="U23" s="90"/>
      <c r="V23" s="90"/>
      <c r="W23" s="90"/>
    </row>
    <row r="24" spans="6:23" x14ac:dyDescent="0.25">
      <c r="F24" s="2"/>
      <c r="G24" s="9">
        <v>3</v>
      </c>
      <c r="H24" s="10">
        <v>1500</v>
      </c>
      <c r="I24" s="2"/>
      <c r="N24" s="90"/>
      <c r="O24" s="90"/>
      <c r="P24" s="90"/>
      <c r="Q24" s="90"/>
      <c r="R24" s="90"/>
      <c r="S24" s="90"/>
      <c r="T24" s="90"/>
      <c r="U24" s="90"/>
      <c r="V24" s="90"/>
      <c r="W24" s="90"/>
    </row>
    <row r="25" spans="6:23" x14ac:dyDescent="0.25">
      <c r="F25" s="2"/>
      <c r="G25" s="9">
        <v>4</v>
      </c>
      <c r="H25" s="10">
        <v>1500</v>
      </c>
      <c r="I25" s="2"/>
      <c r="N25" s="90"/>
      <c r="O25" s="90"/>
      <c r="P25" s="90"/>
      <c r="Q25" s="90"/>
      <c r="R25" s="90"/>
      <c r="S25" s="90"/>
      <c r="T25" s="90"/>
      <c r="U25" s="90"/>
      <c r="V25" s="90"/>
      <c r="W25" s="90"/>
    </row>
    <row r="26" spans="6:23" x14ac:dyDescent="0.25">
      <c r="F26" s="2"/>
      <c r="G26" s="9">
        <v>5</v>
      </c>
      <c r="H26" s="10">
        <v>2400</v>
      </c>
      <c r="I26" s="2"/>
      <c r="N26" s="90"/>
      <c r="O26" s="90"/>
      <c r="P26" s="90"/>
      <c r="Q26" s="90"/>
      <c r="R26" s="90"/>
      <c r="S26" s="90"/>
      <c r="T26" s="90"/>
      <c r="U26" s="90"/>
      <c r="V26" s="90"/>
      <c r="W26" s="90"/>
    </row>
    <row r="27" spans="6:23" ht="21" customHeight="1" x14ac:dyDescent="0.25">
      <c r="F27" s="2"/>
      <c r="G27" s="9">
        <v>6</v>
      </c>
      <c r="H27" s="10">
        <v>3100</v>
      </c>
      <c r="I27" s="2"/>
      <c r="N27" s="90"/>
      <c r="O27" s="90"/>
      <c r="P27" s="90"/>
      <c r="Q27" s="90"/>
      <c r="R27" s="90"/>
      <c r="S27" s="90"/>
      <c r="T27" s="90"/>
      <c r="U27" s="90"/>
      <c r="V27" s="90"/>
      <c r="W27" s="90"/>
    </row>
    <row r="28" spans="6:23" ht="24.6" customHeight="1" x14ac:dyDescent="0.25">
      <c r="F28" s="2"/>
      <c r="G28" s="9">
        <v>7</v>
      </c>
      <c r="H28" s="10">
        <v>2600</v>
      </c>
      <c r="I28" s="2"/>
      <c r="N28" s="90"/>
      <c r="O28" s="90"/>
      <c r="P28" s="90"/>
      <c r="Q28" s="90"/>
      <c r="R28" s="90"/>
      <c r="S28" s="90"/>
      <c r="T28" s="90"/>
      <c r="U28" s="90"/>
      <c r="V28" s="90"/>
      <c r="W28" s="90"/>
    </row>
    <row r="29" spans="6:23" ht="23.45" customHeight="1" x14ac:dyDescent="0.25">
      <c r="F29" s="2"/>
      <c r="G29" s="9">
        <v>8</v>
      </c>
      <c r="H29" s="10">
        <v>2900</v>
      </c>
      <c r="I29" s="2"/>
      <c r="N29" s="90"/>
      <c r="O29" s="90"/>
      <c r="P29" s="90"/>
      <c r="Q29" s="90"/>
      <c r="R29" s="90"/>
      <c r="S29" s="90"/>
      <c r="T29" s="90"/>
      <c r="U29" s="90"/>
      <c r="V29" s="90"/>
      <c r="W29" s="90"/>
    </row>
    <row r="30" spans="6:23" ht="21" customHeight="1" x14ac:dyDescent="0.25">
      <c r="F30" s="2"/>
      <c r="G30" s="9">
        <v>9</v>
      </c>
      <c r="H30" s="10">
        <v>3800</v>
      </c>
      <c r="I30" s="2"/>
      <c r="N30" s="90"/>
      <c r="O30" s="90"/>
      <c r="P30" s="90"/>
      <c r="Q30" s="90"/>
      <c r="R30" s="90"/>
      <c r="S30" s="90"/>
      <c r="T30" s="90"/>
      <c r="U30" s="90"/>
      <c r="V30" s="90"/>
      <c r="W30" s="90"/>
    </row>
    <row r="31" spans="6:23" ht="25.15" customHeight="1" x14ac:dyDescent="0.25">
      <c r="F31" s="2"/>
      <c r="G31" s="9">
        <v>10</v>
      </c>
      <c r="H31" s="10">
        <v>4500</v>
      </c>
      <c r="I31" s="2"/>
      <c r="N31" s="90"/>
      <c r="O31" s="90"/>
      <c r="P31" s="90"/>
      <c r="Q31" s="90"/>
      <c r="R31" s="90"/>
      <c r="S31" s="90"/>
      <c r="T31" s="90"/>
      <c r="U31" s="90"/>
      <c r="V31" s="90"/>
      <c r="W31" s="90"/>
    </row>
    <row r="32" spans="6:23" ht="22.9" customHeight="1" x14ac:dyDescent="0.25">
      <c r="F32" s="2"/>
      <c r="G32" s="9">
        <v>11</v>
      </c>
      <c r="H32" s="10">
        <v>4000</v>
      </c>
      <c r="I32" s="2"/>
      <c r="N32" s="90"/>
      <c r="O32" s="90"/>
      <c r="P32" s="90"/>
      <c r="Q32" s="90"/>
      <c r="R32" s="90"/>
      <c r="S32" s="90"/>
      <c r="T32" s="90"/>
      <c r="U32" s="90"/>
      <c r="V32" s="90"/>
      <c r="W32" s="90"/>
    </row>
    <row r="33" spans="6:23" ht="25.15" customHeight="1" x14ac:dyDescent="0.25">
      <c r="F33" s="2"/>
      <c r="G33" s="9">
        <v>12</v>
      </c>
      <c r="H33" s="10">
        <v>4900</v>
      </c>
      <c r="I33" s="2"/>
      <c r="N33" s="90"/>
      <c r="O33" s="90"/>
      <c r="P33" s="90"/>
      <c r="Q33" s="90"/>
      <c r="R33" s="90"/>
      <c r="S33" s="90"/>
      <c r="T33" s="90"/>
      <c r="U33" s="90"/>
      <c r="V33" s="90"/>
      <c r="W33" s="90"/>
    </row>
    <row r="34" spans="6:23" ht="26.25" x14ac:dyDescent="0.4">
      <c r="G34" s="6"/>
      <c r="H34" s="6"/>
      <c r="N34" s="90"/>
      <c r="O34" s="90"/>
      <c r="P34" s="90"/>
      <c r="Q34" s="90"/>
      <c r="R34" s="90"/>
      <c r="S34" s="90"/>
      <c r="T34" s="90"/>
      <c r="U34" s="90"/>
      <c r="V34" s="90"/>
      <c r="W34" s="90"/>
    </row>
    <row r="35" spans="6:23" ht="22.9" customHeight="1" x14ac:dyDescent="0.4">
      <c r="G35" s="6"/>
      <c r="H35" s="6"/>
      <c r="N35" s="90"/>
      <c r="O35" s="90"/>
      <c r="P35" s="90"/>
      <c r="Q35" s="90"/>
      <c r="R35" s="90"/>
      <c r="S35" s="90"/>
      <c r="T35" s="90"/>
      <c r="U35" s="90"/>
      <c r="V35" s="90"/>
      <c r="W35" s="90"/>
    </row>
    <row r="36" spans="6:23" ht="18.600000000000001" customHeight="1" x14ac:dyDescent="0.4">
      <c r="G36" s="6"/>
      <c r="H36" s="6"/>
      <c r="N36" s="90"/>
      <c r="O36" s="90"/>
      <c r="P36" s="90"/>
      <c r="Q36" s="90"/>
      <c r="R36" s="90"/>
      <c r="S36" s="90"/>
      <c r="T36" s="90"/>
      <c r="U36" s="90"/>
      <c r="V36" s="90"/>
      <c r="W36" s="90"/>
    </row>
    <row r="37" spans="6:23" ht="27" customHeight="1" x14ac:dyDescent="0.4">
      <c r="G37" s="6"/>
      <c r="H37" s="6"/>
      <c r="N37" s="90"/>
      <c r="O37" s="90"/>
      <c r="P37" s="90"/>
      <c r="Q37" s="90"/>
      <c r="R37" s="90"/>
      <c r="S37" s="90"/>
      <c r="T37" s="90"/>
      <c r="U37" s="90"/>
      <c r="V37" s="90"/>
      <c r="W37" s="90"/>
    </row>
    <row r="38" spans="6:23" ht="19.149999999999999" customHeight="1" x14ac:dyDescent="0.25">
      <c r="N38" s="90"/>
      <c r="O38" s="90"/>
      <c r="P38" s="90"/>
      <c r="Q38" s="90"/>
      <c r="R38" s="90"/>
      <c r="S38" s="90"/>
      <c r="T38" s="90"/>
      <c r="U38" s="90"/>
      <c r="V38" s="90"/>
      <c r="W38" s="90"/>
    </row>
    <row r="39" spans="6:23" ht="16.899999999999999" customHeight="1" x14ac:dyDescent="0.25">
      <c r="M39" s="2"/>
    </row>
    <row r="40" spans="6:23" ht="15" customHeight="1" x14ac:dyDescent="0.25">
      <c r="M40" s="4"/>
    </row>
    <row r="41" spans="6:23" x14ac:dyDescent="0.25">
      <c r="M41" s="4"/>
    </row>
    <row r="42" spans="6:23" x14ac:dyDescent="0.25">
      <c r="M42" s="4"/>
    </row>
    <row r="43" spans="6:23" x14ac:dyDescent="0.25">
      <c r="M43" s="4"/>
    </row>
    <row r="44" spans="6:23" x14ac:dyDescent="0.25">
      <c r="M44" s="4"/>
    </row>
    <row r="45" spans="6:23" x14ac:dyDescent="0.25">
      <c r="M45" s="4"/>
    </row>
    <row r="46" spans="6:23" x14ac:dyDescent="0.25">
      <c r="M46" s="4"/>
    </row>
  </sheetData>
  <pageMargins left="0.7" right="0.7" top="0.75" bottom="0.75" header="0.3" footer="0.3"/>
  <pageSetup scale="42"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M25:V58"/>
  <sheetViews>
    <sheetView zoomScale="60" zoomScaleNormal="60" workbookViewId="0">
      <selection activeCell="AC58" sqref="A1:AC58"/>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0.140625" style="3" customWidth="1"/>
    <col min="8" max="8" width="14.5703125" style="3" customWidth="1"/>
    <col min="9" max="9" width="4.85546875" style="3" customWidth="1"/>
    <col min="10" max="10" width="14.7109375" style="3" customWidth="1"/>
    <col min="11" max="11" width="15.7109375" style="3" customWidth="1"/>
    <col min="12" max="13" width="16.7109375" style="3" customWidth="1"/>
    <col min="14" max="14" width="4.5703125" style="3" customWidth="1"/>
    <col min="15" max="15" width="14.5703125" style="3" customWidth="1"/>
    <col min="16" max="16" width="15.85546875" style="3" customWidth="1"/>
    <col min="17" max="17" width="9" style="3" customWidth="1"/>
    <col min="18" max="18" width="11.42578125" style="3" customWidth="1"/>
    <col min="19" max="19" width="15.42578125" style="3" customWidth="1"/>
    <col min="20" max="20" width="10.28515625" style="3" customWidth="1"/>
    <col min="21" max="22" width="9.28515625" style="3" customWidth="1"/>
    <col min="23" max="16384" width="9.140625" style="3"/>
  </cols>
  <sheetData>
    <row r="25" spans="15:22" ht="21" customHeight="1" x14ac:dyDescent="0.25">
      <c r="U25" s="311">
        <f>(1047.5-1050)/(1000-1050)</f>
        <v>0.05</v>
      </c>
      <c r="V25" s="311"/>
    </row>
    <row r="26" spans="15:22" ht="21" customHeight="1" x14ac:dyDescent="0.25">
      <c r="U26" s="311"/>
      <c r="V26" s="311"/>
    </row>
    <row r="27" spans="15:22" ht="21" customHeight="1" x14ac:dyDescent="0.25">
      <c r="U27" s="311"/>
      <c r="V27" s="311"/>
    </row>
    <row r="28" spans="15:22" ht="21" customHeight="1" x14ac:dyDescent="0.25"/>
    <row r="29" spans="15:22" ht="21" customHeight="1" x14ac:dyDescent="0.25"/>
    <row r="30" spans="15:22" ht="21" customHeight="1" x14ac:dyDescent="0.25"/>
    <row r="31" spans="15:22" ht="21" customHeight="1" x14ac:dyDescent="0.25"/>
    <row r="32" spans="15:22" ht="21" customHeight="1" x14ac:dyDescent="0.25">
      <c r="O32" s="18" t="s">
        <v>71</v>
      </c>
      <c r="P32" s="18" t="s">
        <v>124</v>
      </c>
      <c r="S32"/>
    </row>
    <row r="33" spans="13:19" ht="24.6" customHeight="1" x14ac:dyDescent="0.35">
      <c r="O33" s="187">
        <v>1</v>
      </c>
      <c r="P33" s="33">
        <v>400</v>
      </c>
      <c r="R33" s="186">
        <v>1</v>
      </c>
      <c r="S33" s="184" t="e">
        <v>#N/A</v>
      </c>
    </row>
    <row r="34" spans="13:19" ht="26.45" customHeight="1" x14ac:dyDescent="0.5">
      <c r="O34" s="187">
        <v>2</v>
      </c>
      <c r="P34" s="33">
        <v>430</v>
      </c>
      <c r="R34" s="185">
        <v>2</v>
      </c>
      <c r="S34" s="184">
        <f>P33</f>
        <v>400</v>
      </c>
    </row>
    <row r="35" spans="13:19" ht="30" customHeight="1" x14ac:dyDescent="0.5">
      <c r="O35" s="187">
        <v>3</v>
      </c>
      <c r="P35" s="33">
        <v>420</v>
      </c>
      <c r="R35" s="185">
        <v>3</v>
      </c>
      <c r="S35" s="184">
        <f t="shared" ref="S35:S43" si="0">0.2*P34+0.8*S34</f>
        <v>406</v>
      </c>
    </row>
    <row r="36" spans="13:19" ht="25.15" customHeight="1" x14ac:dyDescent="0.5">
      <c r="O36" s="187">
        <v>4</v>
      </c>
      <c r="P36" s="33">
        <v>440</v>
      </c>
      <c r="R36" s="185">
        <v>4</v>
      </c>
      <c r="S36" s="184">
        <f t="shared" si="0"/>
        <v>408.8</v>
      </c>
    </row>
    <row r="37" spans="13:19" ht="24" customHeight="1" x14ac:dyDescent="0.5">
      <c r="O37" s="187">
        <v>5</v>
      </c>
      <c r="P37" s="33">
        <v>460</v>
      </c>
      <c r="R37" s="185">
        <v>5</v>
      </c>
      <c r="S37" s="184">
        <f t="shared" si="0"/>
        <v>415.04</v>
      </c>
    </row>
    <row r="38" spans="13:19" ht="29.45" customHeight="1" x14ac:dyDescent="0.5">
      <c r="O38" s="187">
        <v>6</v>
      </c>
      <c r="P38" s="33">
        <v>440</v>
      </c>
      <c r="R38" s="185">
        <v>6</v>
      </c>
      <c r="S38" s="184">
        <f t="shared" si="0"/>
        <v>424.03200000000004</v>
      </c>
    </row>
    <row r="39" spans="13:19" ht="33.75" x14ac:dyDescent="0.5">
      <c r="O39" s="187">
        <v>7</v>
      </c>
      <c r="P39" s="33">
        <v>470</v>
      </c>
      <c r="R39" s="185">
        <v>7</v>
      </c>
      <c r="S39" s="184">
        <f t="shared" si="0"/>
        <v>427.22560000000004</v>
      </c>
    </row>
    <row r="40" spans="13:19" ht="22.9" customHeight="1" x14ac:dyDescent="0.5">
      <c r="O40" s="187">
        <v>8</v>
      </c>
      <c r="P40" s="33">
        <v>430</v>
      </c>
      <c r="R40" s="185">
        <v>8</v>
      </c>
      <c r="S40" s="184">
        <f t="shared" si="0"/>
        <v>435.78048000000007</v>
      </c>
    </row>
    <row r="41" spans="13:19" ht="28.15" customHeight="1" x14ac:dyDescent="0.5">
      <c r="O41" s="187">
        <v>9</v>
      </c>
      <c r="P41" s="33">
        <v>440</v>
      </c>
      <c r="R41" s="185">
        <v>9</v>
      </c>
      <c r="S41" s="184">
        <f t="shared" si="0"/>
        <v>434.62438400000008</v>
      </c>
    </row>
    <row r="42" spans="13:19" ht="24.6" customHeight="1" x14ac:dyDescent="0.5">
      <c r="O42" s="187">
        <v>10</v>
      </c>
      <c r="P42" s="33">
        <v>420</v>
      </c>
      <c r="R42" s="185">
        <v>10</v>
      </c>
      <c r="S42" s="184">
        <f t="shared" si="0"/>
        <v>435.69950720000008</v>
      </c>
    </row>
    <row r="43" spans="13:19" ht="30" customHeight="1" x14ac:dyDescent="0.5">
      <c r="P43" s="188"/>
      <c r="R43" s="185">
        <v>11</v>
      </c>
      <c r="S43" s="189">
        <f t="shared" si="0"/>
        <v>432.55960576000007</v>
      </c>
    </row>
    <row r="44" spans="13:19" ht="16.899999999999999" customHeight="1" x14ac:dyDescent="0.25">
      <c r="M44" s="2"/>
    </row>
    <row r="45" spans="13:19" ht="15" customHeight="1" x14ac:dyDescent="0.25">
      <c r="M45" s="4"/>
    </row>
    <row r="46" spans="13:19" x14ac:dyDescent="0.25">
      <c r="M46" s="4"/>
    </row>
    <row r="47" spans="13:19" x14ac:dyDescent="0.25">
      <c r="M47" s="4"/>
    </row>
    <row r="48" spans="13:19" x14ac:dyDescent="0.25">
      <c r="M48" s="4"/>
    </row>
    <row r="49" spans="13:13" x14ac:dyDescent="0.25">
      <c r="M49" s="4"/>
    </row>
    <row r="50" spans="13:13" x14ac:dyDescent="0.25">
      <c r="M50" s="4"/>
    </row>
    <row r="51" spans="13:13" x14ac:dyDescent="0.25">
      <c r="M51" s="4"/>
    </row>
    <row r="56" spans="13:13" ht="14.45" customHeight="1" x14ac:dyDescent="0.25"/>
    <row r="57" spans="13:13" ht="14.45" customHeight="1" x14ac:dyDescent="0.25"/>
    <row r="58" spans="13:13" ht="14.45" customHeight="1" x14ac:dyDescent="0.25"/>
  </sheetData>
  <mergeCells count="1">
    <mergeCell ref="U25:V27"/>
  </mergeCells>
  <pageMargins left="0.7" right="0.7" top="0.75" bottom="0.75" header="0.3" footer="0.3"/>
  <pageSetup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9014-D864-49FA-859C-8471AB2AB890}">
  <sheetPr>
    <pageSetUpPr fitToPage="1"/>
  </sheetPr>
  <dimension ref="G23:M53"/>
  <sheetViews>
    <sheetView zoomScale="70" zoomScaleNormal="7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8.28515625" style="3" customWidth="1"/>
    <col min="8" max="8" width="18.7109375" style="3" customWidth="1"/>
    <col min="9" max="9" width="25.7109375" style="3" customWidth="1"/>
    <col min="10" max="10" width="21" style="3" customWidth="1"/>
    <col min="11" max="11" width="19.28515625" style="3" customWidth="1"/>
    <col min="12" max="13" width="16.7109375" style="3" customWidth="1"/>
    <col min="14" max="14" width="4.5703125" style="3" customWidth="1"/>
    <col min="15" max="15" width="11.5703125" style="3" customWidth="1"/>
    <col min="16" max="16" width="6.5703125" style="3" customWidth="1"/>
    <col min="17" max="17" width="9" style="3" customWidth="1"/>
    <col min="18" max="18" width="12.140625" style="3" customWidth="1"/>
    <col min="19" max="19" width="10.85546875" style="3" customWidth="1"/>
    <col min="20" max="20" width="11.42578125" style="3" customWidth="1"/>
    <col min="21" max="21" width="9.7109375" style="3" customWidth="1"/>
    <col min="22" max="22" width="11.7109375" style="3" customWidth="1"/>
    <col min="23" max="23" width="9.85546875" style="3" customWidth="1"/>
    <col min="24" max="24" width="10" style="3" customWidth="1"/>
    <col min="25" max="16384" width="9.140625" style="3"/>
  </cols>
  <sheetData>
    <row r="23" spans="7:13" ht="22.9" customHeight="1" x14ac:dyDescent="0.25"/>
    <row r="24" spans="7:13" ht="21.6" customHeight="1" x14ac:dyDescent="0.25"/>
    <row r="27" spans="7:13" ht="22.9" customHeight="1" x14ac:dyDescent="0.25"/>
    <row r="28" spans="7:13" ht="19.149999999999999" customHeight="1" x14ac:dyDescent="0.25"/>
    <row r="29" spans="7:13" ht="36" customHeight="1" x14ac:dyDescent="0.25">
      <c r="G29" s="19" t="s">
        <v>1</v>
      </c>
      <c r="H29" s="19" t="s">
        <v>2</v>
      </c>
      <c r="I29" s="19" t="s">
        <v>13</v>
      </c>
      <c r="J29" s="19" t="s">
        <v>14</v>
      </c>
      <c r="M29" s="2"/>
    </row>
    <row r="30" spans="7:13" ht="33" customHeight="1" x14ac:dyDescent="0.25">
      <c r="G30" s="21">
        <v>1</v>
      </c>
      <c r="H30" s="21">
        <v>100</v>
      </c>
      <c r="I30" s="21">
        <v>0.05</v>
      </c>
      <c r="J30" s="173"/>
      <c r="M30" s="4"/>
    </row>
    <row r="31" spans="7:13" ht="27" x14ac:dyDescent="0.25">
      <c r="G31" s="21">
        <v>2</v>
      </c>
      <c r="H31" s="21">
        <v>90</v>
      </c>
      <c r="I31" s="21">
        <v>0.05</v>
      </c>
      <c r="J31" s="24"/>
      <c r="M31" s="4"/>
    </row>
    <row r="32" spans="7:13" ht="27" x14ac:dyDescent="0.25">
      <c r="G32" s="21">
        <v>3</v>
      </c>
      <c r="H32" s="21">
        <v>105</v>
      </c>
      <c r="I32" s="21">
        <v>0.2</v>
      </c>
      <c r="J32" s="174"/>
      <c r="M32" s="4"/>
    </row>
    <row r="33" spans="7:13" ht="27" x14ac:dyDescent="0.25">
      <c r="G33" s="21">
        <v>4</v>
      </c>
      <c r="H33" s="21">
        <v>95</v>
      </c>
      <c r="I33" s="21">
        <v>0.3</v>
      </c>
      <c r="J33" s="174"/>
      <c r="M33" s="4"/>
    </row>
    <row r="34" spans="7:13" ht="27" x14ac:dyDescent="0.25">
      <c r="G34" s="21">
        <v>5</v>
      </c>
      <c r="H34" s="21">
        <v>110</v>
      </c>
      <c r="I34" s="21">
        <v>0.4</v>
      </c>
      <c r="J34" s="173"/>
      <c r="M34" s="4"/>
    </row>
    <row r="35" spans="7:13" ht="31.5" customHeight="1" x14ac:dyDescent="0.25">
      <c r="G35" s="25">
        <v>6</v>
      </c>
      <c r="H35" s="21"/>
      <c r="I35" s="22"/>
      <c r="J35" s="183"/>
      <c r="M35" s="4"/>
    </row>
    <row r="46" spans="7:13" ht="27" x14ac:dyDescent="0.25">
      <c r="G46" s="19" t="s">
        <v>1</v>
      </c>
      <c r="H46" s="19" t="s">
        <v>2</v>
      </c>
      <c r="I46" s="19" t="s">
        <v>13</v>
      </c>
      <c r="J46" s="19" t="s">
        <v>14</v>
      </c>
    </row>
    <row r="47" spans="7:13" ht="27" x14ac:dyDescent="0.25">
      <c r="G47" s="21">
        <v>1</v>
      </c>
      <c r="H47" s="21">
        <v>100</v>
      </c>
      <c r="I47" s="21"/>
      <c r="J47" s="176"/>
    </row>
    <row r="48" spans="7:13" ht="27" x14ac:dyDescent="0.25">
      <c r="G48" s="21">
        <v>2</v>
      </c>
      <c r="H48" s="21">
        <v>90</v>
      </c>
      <c r="I48" s="21">
        <v>0.05</v>
      </c>
      <c r="J48" s="174"/>
    </row>
    <row r="49" spans="7:10" ht="27" x14ac:dyDescent="0.25">
      <c r="G49" s="21">
        <v>3</v>
      </c>
      <c r="H49" s="21">
        <v>105</v>
      </c>
      <c r="I49" s="21">
        <v>0.05</v>
      </c>
      <c r="J49" s="174"/>
    </row>
    <row r="50" spans="7:10" ht="27" x14ac:dyDescent="0.25">
      <c r="G50" s="21">
        <v>4</v>
      </c>
      <c r="H50" s="21">
        <v>95</v>
      </c>
      <c r="I50" s="21">
        <v>0.2</v>
      </c>
      <c r="J50" s="174"/>
    </row>
    <row r="51" spans="7:10" ht="27" x14ac:dyDescent="0.25">
      <c r="G51" s="21">
        <v>5</v>
      </c>
      <c r="H51" s="21">
        <v>110</v>
      </c>
      <c r="I51" s="21">
        <v>0.3</v>
      </c>
      <c r="J51" s="174"/>
    </row>
    <row r="52" spans="7:10" ht="27" x14ac:dyDescent="0.25">
      <c r="G52" s="21">
        <v>6</v>
      </c>
      <c r="H52" s="21">
        <v>35</v>
      </c>
      <c r="I52" s="21">
        <v>0.4</v>
      </c>
      <c r="J52" s="174"/>
    </row>
    <row r="53" spans="7:10" ht="27" x14ac:dyDescent="0.25">
      <c r="G53" s="25">
        <v>7</v>
      </c>
      <c r="H53" s="21"/>
      <c r="I53" s="22"/>
      <c r="J53" s="182"/>
    </row>
  </sheetData>
  <pageMargins left="0.7" right="0.7" top="0.75" bottom="0.75" header="0.3" footer="0.3"/>
  <pageSetup scale="4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Q25:R58"/>
  <sheetViews>
    <sheetView zoomScale="60" zoomScaleNormal="60" workbookViewId="0"/>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0.140625" style="3" bestFit="1" customWidth="1"/>
    <col min="8" max="8" width="14.5703125" style="3" customWidth="1"/>
    <col min="9" max="9" width="4.85546875" style="3" customWidth="1"/>
    <col min="10" max="10" width="14.7109375" style="3" customWidth="1"/>
    <col min="11" max="11" width="15.7109375" style="3" customWidth="1"/>
    <col min="12" max="12" width="16.7109375" style="3" customWidth="1"/>
    <col min="13" max="13" width="4.5703125" style="3" customWidth="1"/>
    <col min="14" max="14" width="13.140625" style="3" customWidth="1"/>
    <col min="15" max="15" width="9.28515625" style="3" customWidth="1"/>
    <col min="16" max="16" width="9" style="3" customWidth="1"/>
    <col min="17" max="17" width="13.42578125" style="3" customWidth="1"/>
    <col min="18" max="18" width="14.5703125" style="3" customWidth="1"/>
    <col min="19" max="20" width="10.28515625" style="3" customWidth="1"/>
    <col min="21" max="22" width="9.28515625" style="3" customWidth="1"/>
    <col min="23" max="16384" width="9.140625" style="3"/>
  </cols>
  <sheetData>
    <row r="25" ht="21" customHeight="1" x14ac:dyDescent="0.25"/>
    <row r="26" ht="21" customHeight="1" x14ac:dyDescent="0.25"/>
    <row r="27" ht="21" customHeight="1" x14ac:dyDescent="0.25"/>
    <row r="28" ht="21" customHeight="1" x14ac:dyDescent="0.25"/>
    <row r="29" ht="21" customHeight="1" x14ac:dyDescent="0.25"/>
    <row r="30" ht="21" customHeight="1" x14ac:dyDescent="0.25"/>
    <row r="31" ht="21" customHeight="1" x14ac:dyDescent="0.25"/>
    <row r="32" ht="21" customHeight="1" x14ac:dyDescent="0.25"/>
    <row r="33" spans="17:18" ht="24.6" customHeight="1" x14ac:dyDescent="0.25">
      <c r="Q33" s="18" t="s">
        <v>71</v>
      </c>
      <c r="R33" s="18" t="s">
        <v>124</v>
      </c>
    </row>
    <row r="34" spans="17:18" ht="23.45" customHeight="1" x14ac:dyDescent="0.25">
      <c r="Q34" s="18">
        <v>1</v>
      </c>
      <c r="R34" s="18">
        <v>400</v>
      </c>
    </row>
    <row r="35" spans="17:18" ht="21" customHeight="1" x14ac:dyDescent="0.25">
      <c r="Q35" s="18">
        <v>2</v>
      </c>
      <c r="R35" s="18">
        <v>430</v>
      </c>
    </row>
    <row r="36" spans="17:18" ht="25.15" customHeight="1" x14ac:dyDescent="0.25">
      <c r="Q36" s="18">
        <v>3</v>
      </c>
      <c r="R36" s="18">
        <v>420</v>
      </c>
    </row>
    <row r="37" spans="17:18" ht="22.9" customHeight="1" x14ac:dyDescent="0.25">
      <c r="Q37" s="18">
        <v>4</v>
      </c>
      <c r="R37" s="18">
        <v>440</v>
      </c>
    </row>
    <row r="38" spans="17:18" ht="21.6" customHeight="1" x14ac:dyDescent="0.25">
      <c r="Q38" s="18">
        <v>5</v>
      </c>
      <c r="R38" s="18">
        <v>460</v>
      </c>
    </row>
    <row r="39" spans="17:18" ht="20.45" customHeight="1" x14ac:dyDescent="0.25">
      <c r="Q39" s="18">
        <v>6</v>
      </c>
      <c r="R39" s="18">
        <v>440</v>
      </c>
    </row>
    <row r="40" spans="17:18" ht="22.9" customHeight="1" x14ac:dyDescent="0.25">
      <c r="Q40" s="18">
        <v>7</v>
      </c>
      <c r="R40" s="18">
        <v>470</v>
      </c>
    </row>
    <row r="41" spans="17:18" ht="21.6" customHeight="1" x14ac:dyDescent="0.25">
      <c r="Q41" s="18">
        <v>8</v>
      </c>
      <c r="R41" s="18">
        <v>430</v>
      </c>
    </row>
    <row r="42" spans="17:18" ht="21.6" customHeight="1" x14ac:dyDescent="0.25">
      <c r="Q42" s="18">
        <v>9</v>
      </c>
      <c r="R42" s="18">
        <v>440</v>
      </c>
    </row>
    <row r="43" spans="17:18" ht="23.45" customHeight="1" x14ac:dyDescent="0.25">
      <c r="Q43" s="18">
        <v>10</v>
      </c>
      <c r="R43" s="18">
        <v>420</v>
      </c>
    </row>
    <row r="44" spans="17:18" ht="16.899999999999999" customHeight="1" x14ac:dyDescent="0.25"/>
    <row r="45" spans="17:18" ht="19.149999999999999" customHeight="1" x14ac:dyDescent="0.25"/>
    <row r="56" ht="14.45" customHeight="1" x14ac:dyDescent="0.25"/>
    <row r="57" ht="14.45" customHeight="1" x14ac:dyDescent="0.25"/>
    <row r="58" ht="14.45" customHeight="1" x14ac:dyDescent="0.25"/>
  </sheetData>
  <pageMargins left="0.7" right="0.7" top="0.75" bottom="0.75" header="0.3" footer="0.3"/>
  <pageSetup scale="5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G18:Q44"/>
  <sheetViews>
    <sheetView zoomScale="60" zoomScaleNormal="60" workbookViewId="0">
      <selection activeCell="AB39" sqref="A1:AB39"/>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8.28515625" style="3" customWidth="1"/>
    <col min="8" max="8" width="18.7109375" style="3" customWidth="1"/>
    <col min="9" max="9" width="7.28515625" style="3" customWidth="1"/>
    <col min="10" max="10" width="23.5703125" style="3" customWidth="1"/>
    <col min="11" max="11" width="19.28515625" style="3" customWidth="1"/>
    <col min="12" max="13" width="16.7109375" style="3" customWidth="1"/>
    <col min="14" max="14" width="4.5703125" style="3" customWidth="1"/>
    <col min="15" max="15" width="11.5703125" style="3" customWidth="1"/>
    <col min="16" max="16" width="6.5703125" style="3" customWidth="1"/>
    <col min="17" max="17" width="9" style="3" customWidth="1"/>
    <col min="18" max="18" width="12.140625" style="3" customWidth="1"/>
    <col min="19" max="19" width="10.85546875" style="3" customWidth="1"/>
    <col min="20" max="20" width="11.42578125" style="3" customWidth="1"/>
    <col min="21" max="21" width="9.7109375" style="3" customWidth="1"/>
    <col min="22" max="22" width="11.7109375" style="3" customWidth="1"/>
    <col min="23" max="23" width="9.85546875" style="3" customWidth="1"/>
    <col min="24" max="24" width="10" style="3" customWidth="1"/>
    <col min="25" max="16384" width="9.140625" style="3"/>
  </cols>
  <sheetData>
    <row r="18" spans="7:17" ht="49.5" x14ac:dyDescent="0.25">
      <c r="G18" s="17" t="s">
        <v>1</v>
      </c>
      <c r="H18" s="17" t="s">
        <v>2</v>
      </c>
      <c r="J18" s="77" t="s">
        <v>75</v>
      </c>
      <c r="Q18" t="e">
        <v>#N/A</v>
      </c>
    </row>
    <row r="19" spans="7:17" ht="25.5" x14ac:dyDescent="0.25">
      <c r="G19" s="139">
        <v>1</v>
      </c>
      <c r="H19" s="33">
        <v>10</v>
      </c>
      <c r="J19" s="149"/>
      <c r="Q19" t="e">
        <v>#N/A</v>
      </c>
    </row>
    <row r="20" spans="7:17" ht="25.5" x14ac:dyDescent="0.25">
      <c r="G20" s="139">
        <v>2</v>
      </c>
      <c r="H20" s="33">
        <v>12</v>
      </c>
      <c r="J20" s="149"/>
      <c r="Q20" t="e">
        <v>#N/A</v>
      </c>
    </row>
    <row r="21" spans="7:17" ht="21" customHeight="1" x14ac:dyDescent="0.25">
      <c r="G21" s="139">
        <v>3</v>
      </c>
      <c r="H21" s="33">
        <v>13</v>
      </c>
      <c r="J21" s="149"/>
      <c r="Q21">
        <f t="shared" ref="Q21:Q22" si="0">AVERAGE(H19:H22)</f>
        <v>12.75</v>
      </c>
    </row>
    <row r="22" spans="7:17" ht="33.75" customHeight="1" x14ac:dyDescent="0.25">
      <c r="G22" s="139">
        <v>4</v>
      </c>
      <c r="H22" s="33">
        <v>16</v>
      </c>
      <c r="J22" s="153">
        <f>(10+12+13+16)/4</f>
        <v>12.75</v>
      </c>
      <c r="Q22">
        <f t="shared" si="0"/>
        <v>15</v>
      </c>
    </row>
    <row r="23" spans="7:17" ht="27" customHeight="1" x14ac:dyDescent="0.25">
      <c r="G23" s="18">
        <v>5</v>
      </c>
      <c r="H23" s="18">
        <v>19</v>
      </c>
    </row>
    <row r="24" spans="7:17" ht="21" customHeight="1" x14ac:dyDescent="0.25"/>
    <row r="25" spans="7:17" ht="21" customHeight="1" x14ac:dyDescent="0.25"/>
    <row r="26" spans="7:17" ht="21" customHeight="1" x14ac:dyDescent="0.25"/>
    <row r="27" spans="7:17" ht="21" customHeight="1" x14ac:dyDescent="0.25"/>
    <row r="28" spans="7:17" ht="53.25" customHeight="1" x14ac:dyDescent="0.25">
      <c r="G28" s="17" t="s">
        <v>1</v>
      </c>
      <c r="H28" s="17" t="s">
        <v>2</v>
      </c>
      <c r="J28" s="77" t="s">
        <v>75</v>
      </c>
    </row>
    <row r="29" spans="7:17" ht="21" customHeight="1" x14ac:dyDescent="0.25">
      <c r="G29" s="139">
        <v>1</v>
      </c>
      <c r="H29" s="18">
        <v>10</v>
      </c>
      <c r="J29" s="151"/>
    </row>
    <row r="30" spans="7:17" ht="25.15" customHeight="1" x14ac:dyDescent="0.25">
      <c r="G30" s="139">
        <v>2</v>
      </c>
      <c r="H30" s="33">
        <v>12</v>
      </c>
      <c r="J30" s="149"/>
    </row>
    <row r="31" spans="7:17" ht="22.9" customHeight="1" x14ac:dyDescent="0.25">
      <c r="G31" s="139">
        <v>3</v>
      </c>
      <c r="H31" s="33">
        <v>13</v>
      </c>
      <c r="J31" s="149"/>
    </row>
    <row r="32" spans="7:17" ht="21.6" customHeight="1" x14ac:dyDescent="0.25">
      <c r="G32" s="139">
        <v>4</v>
      </c>
      <c r="H32" s="33">
        <v>16</v>
      </c>
      <c r="J32" s="152"/>
    </row>
    <row r="33" spans="7:13" ht="33" customHeight="1" x14ac:dyDescent="0.25">
      <c r="G33" s="18">
        <v>5</v>
      </c>
      <c r="H33" s="33">
        <v>19</v>
      </c>
      <c r="J33" s="150">
        <f>(12+13+16+19)/4</f>
        <v>15</v>
      </c>
    </row>
    <row r="35" spans="7:13" ht="22.9" customHeight="1" x14ac:dyDescent="0.25"/>
    <row r="36" spans="7:13" ht="19.149999999999999" customHeight="1" x14ac:dyDescent="0.25"/>
    <row r="37" spans="7:13" ht="36" customHeight="1" x14ac:dyDescent="0.25">
      <c r="M37" s="2"/>
    </row>
    <row r="38" spans="7:13" ht="33" customHeight="1" x14ac:dyDescent="0.25">
      <c r="M38" s="4"/>
    </row>
    <row r="39" spans="7:13" x14ac:dyDescent="0.25">
      <c r="M39" s="4"/>
    </row>
    <row r="40" spans="7:13" x14ac:dyDescent="0.25">
      <c r="M40" s="4"/>
    </row>
    <row r="41" spans="7:13" x14ac:dyDescent="0.25">
      <c r="M41" s="4"/>
    </row>
    <row r="42" spans="7:13" x14ac:dyDescent="0.25">
      <c r="M42" s="4"/>
    </row>
    <row r="43" spans="7:13" ht="31.5" customHeight="1" x14ac:dyDescent="0.25">
      <c r="M43" s="4"/>
    </row>
    <row r="44" spans="7:13" x14ac:dyDescent="0.25">
      <c r="M44" s="4"/>
    </row>
  </sheetData>
  <pageMargins left="0.7" right="0.7" top="0.75" bottom="0.75" header="0.3" footer="0.3"/>
  <pageSetup scale="40"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23461-06F1-412C-AB18-C3B2765D691A}">
  <sheetPr>
    <pageSetUpPr fitToPage="1"/>
  </sheetPr>
  <dimension ref="I18:K42"/>
  <sheetViews>
    <sheetView zoomScale="80" zoomScaleNormal="80" workbookViewId="0">
      <selection activeCell="S35" sqref="A1:S35"/>
    </sheetView>
  </sheetViews>
  <sheetFormatPr defaultColWidth="9.140625" defaultRowHeight="15" x14ac:dyDescent="0.25"/>
  <cols>
    <col min="1" max="1" width="9.140625" style="3"/>
    <col min="2" max="2" width="9.28515625" style="3" customWidth="1"/>
    <col min="3" max="3" width="18.42578125" style="3" customWidth="1"/>
    <col min="4" max="4" width="19" style="3" customWidth="1"/>
    <col min="5" max="5" width="16.7109375" style="3" customWidth="1"/>
    <col min="6" max="6" width="10.5703125" style="3" customWidth="1"/>
    <col min="7" max="7" width="18.28515625" style="3" customWidth="1"/>
    <col min="8" max="8" width="18.7109375" style="3" customWidth="1"/>
    <col min="9" max="9" width="24" style="3" customWidth="1"/>
    <col min="10" max="10" width="23.5703125" style="3" customWidth="1"/>
    <col min="11" max="11" width="7" style="3" customWidth="1"/>
    <col min="12" max="12" width="10.28515625" style="3" customWidth="1"/>
    <col min="13" max="13" width="9" style="3" customWidth="1"/>
    <col min="14" max="14" width="7.7109375" style="3" customWidth="1"/>
    <col min="15" max="15" width="9" style="3" customWidth="1"/>
    <col min="16" max="16" width="10" style="3" customWidth="1"/>
    <col min="17" max="17" width="10.85546875" style="3" customWidth="1"/>
    <col min="18" max="18" width="11.42578125" style="3" customWidth="1"/>
    <col min="19" max="19" width="9.7109375" style="3" customWidth="1"/>
    <col min="20" max="20" width="11.7109375" style="3" customWidth="1"/>
    <col min="21" max="21" width="9.85546875" style="3" customWidth="1"/>
    <col min="22" max="22" width="10" style="3" customWidth="1"/>
    <col min="23" max="16384" width="9.140625" style="3"/>
  </cols>
  <sheetData>
    <row r="18" spans="9:9" ht="18.75" customHeight="1" x14ac:dyDescent="0.25"/>
    <row r="19" spans="9:9" ht="18.75" customHeight="1" x14ac:dyDescent="0.25"/>
    <row r="20" spans="9:9" ht="18.75" customHeight="1" x14ac:dyDescent="0.25"/>
    <row r="21" spans="9:9" ht="43.5" customHeight="1" x14ac:dyDescent="0.25">
      <c r="I21" s="181">
        <f>((279.2-265.7)/265.7)*100%</f>
        <v>5.0809183289424166E-2</v>
      </c>
    </row>
    <row r="24" spans="9:9" ht="21" customHeight="1" x14ac:dyDescent="0.25"/>
    <row r="25" spans="9:9" ht="24.6" customHeight="1" x14ac:dyDescent="0.25"/>
    <row r="26" spans="9:9" ht="27" customHeight="1" x14ac:dyDescent="0.25"/>
    <row r="27" spans="9:9" ht="21" customHeight="1" x14ac:dyDescent="0.25"/>
    <row r="28" spans="9:9" ht="25.15" customHeight="1" x14ac:dyDescent="0.25"/>
    <row r="29" spans="9:9" ht="22.9" customHeight="1" x14ac:dyDescent="0.25"/>
    <row r="30" spans="9:9" ht="21.6" customHeight="1" x14ac:dyDescent="0.25"/>
    <row r="31" spans="9:9" ht="22.5" customHeight="1" x14ac:dyDescent="0.25"/>
    <row r="32" spans="9:9" ht="20.25" customHeight="1" x14ac:dyDescent="0.25"/>
    <row r="33" spans="11:11" ht="22.9" customHeight="1" x14ac:dyDescent="0.25"/>
    <row r="34" spans="11:11" ht="19.149999999999999" customHeight="1" x14ac:dyDescent="0.25"/>
    <row r="35" spans="11:11" ht="36" customHeight="1" x14ac:dyDescent="0.25"/>
    <row r="36" spans="11:11" ht="33" customHeight="1" x14ac:dyDescent="0.25"/>
    <row r="38" spans="11:11" x14ac:dyDescent="0.25">
      <c r="K38" s="4"/>
    </row>
    <row r="39" spans="11:11" x14ac:dyDescent="0.25">
      <c r="K39" s="4"/>
    </row>
    <row r="40" spans="11:11" x14ac:dyDescent="0.25">
      <c r="K40" s="4"/>
    </row>
    <row r="41" spans="11:11" ht="31.5" customHeight="1" x14ac:dyDescent="0.25">
      <c r="K41" s="4"/>
    </row>
    <row r="42" spans="11:11" x14ac:dyDescent="0.25">
      <c r="K42" s="4"/>
    </row>
  </sheetData>
  <pageMargins left="0.7" right="0.7" top="0.75" bottom="0.75" header="0.3" footer="0.3"/>
  <pageSetup scale="57"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7DA1F-2A93-4C28-987A-C1C83CDB1AA3}">
  <sheetPr>
    <pageSetUpPr fitToPage="1"/>
  </sheetPr>
  <dimension ref="J18:U42"/>
  <sheetViews>
    <sheetView zoomScale="70" zoomScaleNormal="70" workbookViewId="0"/>
  </sheetViews>
  <sheetFormatPr defaultColWidth="9.140625" defaultRowHeight="15" x14ac:dyDescent="0.25"/>
  <cols>
    <col min="1" max="1" width="9.140625" style="3"/>
    <col min="2" max="2" width="9.28515625" style="3" customWidth="1"/>
    <col min="3" max="3" width="18.42578125" style="3" customWidth="1"/>
    <col min="4" max="4" width="19" style="3" customWidth="1"/>
    <col min="5" max="5" width="16.7109375" style="3" customWidth="1"/>
    <col min="6" max="6" width="10.5703125" style="3" customWidth="1"/>
    <col min="7" max="7" width="18.28515625" style="3" customWidth="1"/>
    <col min="8" max="8" width="18.7109375" style="3" customWidth="1"/>
    <col min="9" max="9" width="24" style="3" customWidth="1"/>
    <col min="10" max="10" width="7" style="3" customWidth="1"/>
    <col min="11" max="11" width="10.28515625" style="3" customWidth="1"/>
    <col min="12" max="12" width="9" style="3" customWidth="1"/>
    <col min="13" max="13" width="7.7109375" style="3" customWidth="1"/>
    <col min="14" max="14" width="9" style="3" customWidth="1"/>
    <col min="15" max="15" width="10" style="3" customWidth="1"/>
    <col min="16" max="16" width="10.85546875" style="3" customWidth="1"/>
    <col min="17" max="17" width="11.42578125" style="3" customWidth="1"/>
    <col min="18" max="18" width="9.7109375" style="3" customWidth="1"/>
    <col min="19" max="19" width="11.7109375" style="3" customWidth="1"/>
    <col min="20" max="20" width="9.85546875" style="3" customWidth="1"/>
    <col min="21" max="21" width="10" style="3" customWidth="1"/>
    <col min="22" max="16384" width="9.140625" style="3"/>
  </cols>
  <sheetData>
    <row r="18" spans="10:21" ht="18.75" customHeight="1" x14ac:dyDescent="0.25">
      <c r="J18" s="90"/>
      <c r="K18" s="90"/>
      <c r="L18" s="90"/>
      <c r="M18" s="90"/>
      <c r="N18" s="90"/>
      <c r="O18" s="90"/>
      <c r="P18" s="90"/>
      <c r="Q18" s="90"/>
      <c r="R18" s="90"/>
      <c r="S18" s="90"/>
      <c r="T18" s="90"/>
      <c r="U18" s="90"/>
    </row>
    <row r="19" spans="10:21" ht="18.75" customHeight="1" x14ac:dyDescent="0.25">
      <c r="J19" s="90"/>
      <c r="K19" s="90"/>
      <c r="L19" s="90"/>
      <c r="M19" s="90"/>
      <c r="N19" s="90"/>
      <c r="O19" s="90"/>
      <c r="P19" s="90"/>
      <c r="Q19" s="90"/>
      <c r="R19" s="90"/>
      <c r="S19" s="90"/>
      <c r="T19" s="90"/>
      <c r="U19" s="90"/>
    </row>
    <row r="20" spans="10:21" ht="18.75" customHeight="1" x14ac:dyDescent="0.25">
      <c r="J20" s="90"/>
      <c r="K20" s="90"/>
      <c r="L20" s="90"/>
      <c r="M20" s="90"/>
      <c r="N20" s="90"/>
      <c r="O20" s="90"/>
      <c r="P20" s="90"/>
      <c r="Q20" s="90"/>
      <c r="R20" s="90"/>
      <c r="S20" s="90"/>
      <c r="T20" s="90"/>
      <c r="U20" s="90"/>
    </row>
    <row r="21" spans="10:21" ht="43.5" customHeight="1" x14ac:dyDescent="0.25">
      <c r="J21" s="90"/>
      <c r="K21" s="90"/>
      <c r="L21" s="90"/>
      <c r="M21" s="90"/>
      <c r="N21" s="90"/>
      <c r="O21" s="90"/>
      <c r="P21" s="90"/>
      <c r="Q21" s="90"/>
      <c r="R21" s="90"/>
      <c r="S21" s="90"/>
      <c r="T21" s="90"/>
      <c r="U21" s="90"/>
    </row>
    <row r="22" spans="10:21" x14ac:dyDescent="0.25">
      <c r="J22" s="90"/>
      <c r="K22" s="90"/>
      <c r="L22" s="90"/>
      <c r="M22" s="90"/>
      <c r="N22" s="90"/>
      <c r="O22" s="90"/>
      <c r="P22" s="90"/>
      <c r="Q22" s="90"/>
      <c r="R22" s="90"/>
      <c r="S22" s="90"/>
      <c r="T22" s="90"/>
      <c r="U22" s="90"/>
    </row>
    <row r="23" spans="10:21" x14ac:dyDescent="0.25">
      <c r="J23" s="90"/>
      <c r="K23" s="90"/>
      <c r="L23" s="90"/>
      <c r="M23" s="90"/>
      <c r="N23" s="90"/>
      <c r="O23" s="90"/>
      <c r="P23" s="90"/>
      <c r="Q23" s="90"/>
      <c r="R23" s="90"/>
      <c r="S23" s="90"/>
      <c r="T23" s="90"/>
      <c r="U23" s="90"/>
    </row>
    <row r="24" spans="10:21" ht="21" customHeight="1" x14ac:dyDescent="0.25">
      <c r="J24" s="90"/>
      <c r="K24" s="90"/>
      <c r="L24" s="90"/>
      <c r="M24" s="90"/>
      <c r="N24" s="90"/>
      <c r="O24" s="90"/>
      <c r="P24" s="90"/>
      <c r="Q24" s="90"/>
      <c r="R24" s="90"/>
      <c r="S24" s="90"/>
      <c r="T24" s="90"/>
      <c r="U24" s="90"/>
    </row>
    <row r="25" spans="10:21" ht="24.6" customHeight="1" x14ac:dyDescent="0.25">
      <c r="J25" s="90"/>
      <c r="K25" s="90"/>
      <c r="L25" s="90"/>
      <c r="M25" s="90"/>
      <c r="N25" s="90"/>
      <c r="O25" s="90"/>
      <c r="P25" s="90"/>
      <c r="Q25" s="90"/>
      <c r="R25" s="90"/>
      <c r="S25" s="90"/>
      <c r="T25" s="90"/>
      <c r="U25" s="90"/>
    </row>
    <row r="26" spans="10:21" ht="27" customHeight="1" x14ac:dyDescent="0.25">
      <c r="J26" s="90"/>
      <c r="K26" s="90"/>
      <c r="L26" s="90"/>
      <c r="M26" s="90"/>
      <c r="N26" s="90"/>
      <c r="O26" s="90"/>
      <c r="P26" s="90"/>
      <c r="Q26" s="90"/>
      <c r="R26" s="90"/>
      <c r="S26" s="90"/>
      <c r="T26" s="90"/>
      <c r="U26" s="90"/>
    </row>
    <row r="27" spans="10:21" ht="21" customHeight="1" x14ac:dyDescent="0.25">
      <c r="J27" s="90"/>
      <c r="K27" s="90"/>
      <c r="L27" s="90"/>
      <c r="M27" s="90"/>
      <c r="N27" s="90"/>
      <c r="O27" s="90"/>
      <c r="P27" s="90"/>
      <c r="Q27" s="90"/>
      <c r="R27" s="90"/>
      <c r="S27" s="90"/>
      <c r="T27" s="90"/>
      <c r="U27" s="90"/>
    </row>
    <row r="28" spans="10:21" ht="25.15" customHeight="1" x14ac:dyDescent="0.25">
      <c r="J28" s="90"/>
      <c r="K28" s="90"/>
      <c r="L28" s="90"/>
      <c r="M28" s="90"/>
      <c r="N28" s="90"/>
      <c r="O28" s="90"/>
      <c r="P28" s="90"/>
      <c r="Q28" s="90"/>
      <c r="R28" s="90"/>
      <c r="S28" s="90"/>
      <c r="T28" s="90"/>
      <c r="U28" s="90"/>
    </row>
    <row r="29" spans="10:21" ht="22.9" customHeight="1" x14ac:dyDescent="0.25">
      <c r="J29" s="90"/>
      <c r="K29" s="90"/>
      <c r="L29" s="90"/>
      <c r="M29" s="90"/>
      <c r="N29" s="90"/>
      <c r="O29" s="90"/>
      <c r="P29" s="90"/>
      <c r="Q29" s="90"/>
      <c r="R29" s="90"/>
      <c r="S29" s="90"/>
      <c r="T29" s="90"/>
      <c r="U29" s="90"/>
    </row>
    <row r="30" spans="10:21" ht="21.6" customHeight="1" x14ac:dyDescent="0.25">
      <c r="J30" s="90"/>
      <c r="K30" s="90"/>
      <c r="L30" s="90"/>
      <c r="M30" s="90"/>
      <c r="N30" s="90"/>
      <c r="O30" s="90"/>
      <c r="P30" s="90"/>
      <c r="Q30" s="90"/>
      <c r="R30" s="90"/>
      <c r="S30" s="90"/>
      <c r="T30" s="90"/>
      <c r="U30" s="90"/>
    </row>
    <row r="31" spans="10:21" ht="22.5" customHeight="1" x14ac:dyDescent="0.25">
      <c r="J31" s="90"/>
      <c r="K31" s="90"/>
      <c r="L31" s="90"/>
      <c r="M31" s="90"/>
      <c r="N31" s="90"/>
      <c r="O31" s="90"/>
      <c r="P31" s="90"/>
      <c r="Q31" s="90"/>
      <c r="R31" s="90"/>
      <c r="S31" s="90"/>
      <c r="T31" s="90"/>
      <c r="U31" s="90"/>
    </row>
    <row r="32" spans="10:21" ht="20.25" customHeight="1" x14ac:dyDescent="0.25">
      <c r="J32" s="90"/>
      <c r="K32" s="90"/>
      <c r="L32" s="90"/>
      <c r="M32" s="90"/>
      <c r="N32" s="90"/>
      <c r="O32" s="90"/>
      <c r="P32" s="90"/>
      <c r="Q32" s="90"/>
      <c r="R32" s="90"/>
      <c r="S32" s="90"/>
      <c r="T32" s="90"/>
      <c r="U32" s="90"/>
    </row>
    <row r="33" spans="10:21" ht="22.9" customHeight="1" x14ac:dyDescent="0.25">
      <c r="J33" s="90"/>
      <c r="K33" s="90"/>
      <c r="L33" s="90"/>
      <c r="M33" s="90"/>
      <c r="N33" s="90"/>
      <c r="O33" s="90"/>
      <c r="P33" s="90"/>
      <c r="Q33" s="90"/>
      <c r="R33" s="90"/>
      <c r="S33" s="90"/>
      <c r="T33" s="90"/>
      <c r="U33" s="90"/>
    </row>
    <row r="34" spans="10:21" ht="19.149999999999999" customHeight="1" x14ac:dyDescent="0.25">
      <c r="J34" s="90"/>
      <c r="K34" s="90"/>
      <c r="L34" s="90"/>
      <c r="M34" s="90"/>
      <c r="N34" s="90"/>
      <c r="O34" s="90"/>
      <c r="P34" s="90"/>
      <c r="Q34" s="90"/>
      <c r="R34" s="90"/>
      <c r="S34" s="90"/>
      <c r="T34" s="90"/>
      <c r="U34" s="90"/>
    </row>
    <row r="35" spans="10:21" ht="36" customHeight="1" x14ac:dyDescent="0.25">
      <c r="J35" s="129"/>
      <c r="K35" s="90"/>
      <c r="L35" s="90"/>
      <c r="M35" s="90"/>
      <c r="N35" s="90"/>
      <c r="O35" s="90"/>
      <c r="P35" s="90"/>
      <c r="Q35" s="90"/>
      <c r="R35" s="90"/>
      <c r="S35" s="90"/>
      <c r="T35" s="90"/>
      <c r="U35" s="90"/>
    </row>
    <row r="36" spans="10:21" ht="33" customHeight="1" x14ac:dyDescent="0.25">
      <c r="J36" s="130"/>
      <c r="K36" s="90"/>
      <c r="L36" s="90"/>
      <c r="M36" s="90"/>
      <c r="N36" s="90"/>
      <c r="O36" s="90"/>
      <c r="P36" s="90"/>
      <c r="Q36" s="90"/>
      <c r="R36" s="90"/>
      <c r="S36" s="90"/>
      <c r="T36" s="90"/>
      <c r="U36" s="90"/>
    </row>
    <row r="37" spans="10:21" x14ac:dyDescent="0.25">
      <c r="J37" s="130"/>
      <c r="K37" s="90"/>
      <c r="L37" s="90"/>
      <c r="M37" s="90"/>
      <c r="N37" s="90"/>
      <c r="O37" s="90"/>
      <c r="P37" s="90"/>
      <c r="Q37" s="90"/>
      <c r="R37" s="90"/>
      <c r="S37" s="90"/>
      <c r="T37" s="90"/>
      <c r="U37" s="90"/>
    </row>
    <row r="38" spans="10:21" x14ac:dyDescent="0.25">
      <c r="J38" s="4"/>
    </row>
    <row r="39" spans="10:21" x14ac:dyDescent="0.25">
      <c r="J39" s="4"/>
    </row>
    <row r="40" spans="10:21" x14ac:dyDescent="0.25">
      <c r="J40" s="4"/>
    </row>
    <row r="41" spans="10:21" ht="31.5" customHeight="1" x14ac:dyDescent="0.25">
      <c r="J41" s="4"/>
    </row>
    <row r="42" spans="10:21" x14ac:dyDescent="0.25">
      <c r="J42" s="4"/>
    </row>
  </sheetData>
  <pageMargins left="0.7" right="0.7" top="0.75" bottom="0.75" header="0.3" footer="0.3"/>
  <pageSetup scale="41"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D18:V42"/>
  <sheetViews>
    <sheetView zoomScale="60" zoomScaleNormal="60" workbookViewId="0"/>
  </sheetViews>
  <sheetFormatPr defaultColWidth="9.140625" defaultRowHeight="15" x14ac:dyDescent="0.25"/>
  <cols>
    <col min="1" max="1" width="9.140625" style="3"/>
    <col min="2" max="2" width="9.28515625" style="3" customWidth="1"/>
    <col min="3" max="3" width="18.42578125" style="3" customWidth="1"/>
    <col min="4" max="4" width="19" style="3" customWidth="1"/>
    <col min="5" max="5" width="16.7109375" style="3" customWidth="1"/>
    <col min="6" max="6" width="10.5703125" style="3" customWidth="1"/>
    <col min="7" max="7" width="18.28515625" style="3" customWidth="1"/>
    <col min="8" max="8" width="18.7109375" style="3" customWidth="1"/>
    <col min="9" max="9" width="24" style="3" customWidth="1"/>
    <col min="10" max="10" width="23.5703125" style="3" customWidth="1"/>
    <col min="11" max="11" width="7" style="3" customWidth="1"/>
    <col min="12" max="12" width="10.28515625" style="3" customWidth="1"/>
    <col min="13" max="13" width="9" style="3" customWidth="1"/>
    <col min="14" max="14" width="7.7109375" style="3" customWidth="1"/>
    <col min="15" max="15" width="9" style="3" customWidth="1"/>
    <col min="16" max="16" width="10" style="3" customWidth="1"/>
    <col min="17" max="17" width="10.85546875" style="3" customWidth="1"/>
    <col min="18" max="18" width="11.42578125" style="3" customWidth="1"/>
    <col min="19" max="19" width="9.7109375" style="3" customWidth="1"/>
    <col min="20" max="20" width="11.7109375" style="3" customWidth="1"/>
    <col min="21" max="21" width="9.85546875" style="3" customWidth="1"/>
    <col min="22" max="22" width="10" style="3" customWidth="1"/>
    <col min="23" max="16384" width="9.140625" style="3"/>
  </cols>
  <sheetData>
    <row r="18" spans="4:22" ht="18.75" customHeight="1" x14ac:dyDescent="0.25">
      <c r="K18" s="90"/>
      <c r="L18" s="90"/>
      <c r="M18" s="90"/>
      <c r="N18" s="90"/>
      <c r="O18" s="90"/>
      <c r="P18" s="90"/>
      <c r="Q18" s="90"/>
      <c r="R18" s="90"/>
      <c r="S18" s="90"/>
      <c r="T18" s="90"/>
      <c r="U18" s="90"/>
      <c r="V18" s="90"/>
    </row>
    <row r="19" spans="4:22" ht="18.75" customHeight="1" x14ac:dyDescent="0.25">
      <c r="K19" s="90"/>
      <c r="L19" s="90"/>
      <c r="M19" s="90"/>
      <c r="N19" s="90"/>
      <c r="O19" s="90"/>
      <c r="P19" s="90"/>
      <c r="Q19" s="90"/>
      <c r="R19" s="90"/>
      <c r="S19" s="90"/>
      <c r="T19" s="90"/>
      <c r="U19" s="90"/>
      <c r="V19" s="90"/>
    </row>
    <row r="20" spans="4:22" ht="18.75" customHeight="1" x14ac:dyDescent="0.25">
      <c r="K20" s="90"/>
      <c r="L20" s="90"/>
      <c r="M20" s="90"/>
      <c r="N20" s="90"/>
      <c r="O20" s="90"/>
      <c r="P20" s="90"/>
      <c r="Q20" s="90"/>
      <c r="R20" s="90"/>
      <c r="S20" s="90"/>
      <c r="T20" s="90"/>
      <c r="U20" s="90"/>
      <c r="V20" s="90"/>
    </row>
    <row r="21" spans="4:22" ht="43.5" customHeight="1" x14ac:dyDescent="0.25">
      <c r="D21" s="17" t="s">
        <v>1</v>
      </c>
      <c r="E21" s="17" t="s">
        <v>2</v>
      </c>
      <c r="K21" s="90"/>
      <c r="L21" s="90"/>
      <c r="M21" s="90"/>
      <c r="N21" s="90"/>
      <c r="O21" s="90"/>
      <c r="P21" s="90"/>
      <c r="Q21" s="90"/>
      <c r="R21" s="90"/>
      <c r="S21" s="90"/>
      <c r="T21" s="90"/>
      <c r="U21" s="90"/>
      <c r="V21" s="90"/>
    </row>
    <row r="22" spans="4:22" ht="25.5" x14ac:dyDescent="0.25">
      <c r="D22" s="18">
        <v>1</v>
      </c>
      <c r="E22" s="18">
        <v>10</v>
      </c>
      <c r="K22" s="90"/>
      <c r="L22" s="90"/>
      <c r="M22" s="90"/>
      <c r="N22" s="90"/>
      <c r="O22" s="90"/>
      <c r="P22" s="90"/>
      <c r="Q22" s="90"/>
      <c r="R22" s="90"/>
      <c r="S22" s="90"/>
      <c r="T22" s="90"/>
      <c r="U22" s="90"/>
      <c r="V22" s="90"/>
    </row>
    <row r="23" spans="4:22" ht="25.5" x14ac:dyDescent="0.25">
      <c r="D23" s="18">
        <v>2</v>
      </c>
      <c r="E23" s="18">
        <v>12</v>
      </c>
      <c r="K23" s="90"/>
      <c r="L23" s="90"/>
      <c r="M23" s="90"/>
      <c r="N23" s="90"/>
      <c r="O23" s="90"/>
      <c r="P23" s="90"/>
      <c r="Q23" s="90"/>
      <c r="R23" s="90"/>
      <c r="S23" s="90"/>
      <c r="T23" s="90"/>
      <c r="U23" s="90"/>
      <c r="V23" s="90"/>
    </row>
    <row r="24" spans="4:22" ht="21" customHeight="1" x14ac:dyDescent="0.25">
      <c r="D24" s="18">
        <v>3</v>
      </c>
      <c r="E24" s="18">
        <v>13</v>
      </c>
      <c r="K24" s="90"/>
      <c r="L24" s="90"/>
      <c r="M24" s="90"/>
      <c r="N24" s="90"/>
      <c r="O24" s="90"/>
      <c r="P24" s="90"/>
      <c r="Q24" s="90"/>
      <c r="R24" s="90"/>
      <c r="S24" s="90"/>
      <c r="T24" s="90"/>
      <c r="U24" s="90"/>
      <c r="V24" s="90"/>
    </row>
    <row r="25" spans="4:22" ht="24.6" customHeight="1" x14ac:dyDescent="0.25">
      <c r="D25" s="18">
        <v>4</v>
      </c>
      <c r="E25" s="18">
        <v>16</v>
      </c>
      <c r="K25" s="90"/>
      <c r="L25" s="90"/>
      <c r="M25" s="90"/>
      <c r="N25" s="90"/>
      <c r="O25" s="90"/>
      <c r="P25" s="90"/>
      <c r="Q25" s="90"/>
      <c r="R25" s="90"/>
      <c r="S25" s="90"/>
      <c r="T25" s="90"/>
      <c r="U25" s="90"/>
      <c r="V25" s="90"/>
    </row>
    <row r="26" spans="4:22" ht="27" customHeight="1" x14ac:dyDescent="0.25">
      <c r="D26" s="18">
        <v>5</v>
      </c>
      <c r="E26" s="18">
        <v>19</v>
      </c>
      <c r="K26" s="90"/>
      <c r="L26" s="90"/>
      <c r="M26" s="90"/>
      <c r="N26" s="90"/>
      <c r="O26" s="90"/>
      <c r="P26" s="90"/>
      <c r="Q26" s="90"/>
      <c r="R26" s="90"/>
      <c r="S26" s="90"/>
      <c r="T26" s="90"/>
      <c r="U26" s="90"/>
      <c r="V26" s="90"/>
    </row>
    <row r="27" spans="4:22" ht="21" customHeight="1" x14ac:dyDescent="0.25">
      <c r="K27" s="90"/>
      <c r="L27" s="90"/>
      <c r="M27" s="90"/>
      <c r="N27" s="90"/>
      <c r="O27" s="90"/>
      <c r="P27" s="90"/>
      <c r="Q27" s="90"/>
      <c r="R27" s="90"/>
      <c r="S27" s="90"/>
      <c r="T27" s="90"/>
      <c r="U27" s="90"/>
      <c r="V27" s="90"/>
    </row>
    <row r="28" spans="4:22" ht="25.15" customHeight="1" x14ac:dyDescent="0.25">
      <c r="K28" s="90"/>
      <c r="L28" s="90"/>
      <c r="M28" s="90"/>
      <c r="N28" s="90"/>
      <c r="O28" s="90"/>
      <c r="P28" s="90"/>
      <c r="Q28" s="90"/>
      <c r="R28" s="90"/>
      <c r="S28" s="90"/>
      <c r="T28" s="90"/>
      <c r="U28" s="90"/>
      <c r="V28" s="90"/>
    </row>
    <row r="29" spans="4:22" ht="22.9" customHeight="1" x14ac:dyDescent="0.25">
      <c r="K29" s="90"/>
      <c r="L29" s="90"/>
      <c r="M29" s="90"/>
      <c r="N29" s="90"/>
      <c r="O29" s="90"/>
      <c r="P29" s="90"/>
      <c r="Q29" s="90"/>
      <c r="R29" s="90"/>
      <c r="S29" s="90"/>
      <c r="T29" s="90"/>
      <c r="U29" s="90"/>
      <c r="V29" s="90"/>
    </row>
    <row r="30" spans="4:22" ht="21.6" customHeight="1" x14ac:dyDescent="0.25">
      <c r="K30" s="90"/>
      <c r="L30" s="90"/>
      <c r="M30" s="90"/>
      <c r="N30" s="90"/>
      <c r="O30" s="90"/>
      <c r="P30" s="90"/>
      <c r="Q30" s="90"/>
      <c r="R30" s="90"/>
      <c r="S30" s="90"/>
      <c r="T30" s="90"/>
      <c r="U30" s="90"/>
      <c r="V30" s="90"/>
    </row>
    <row r="31" spans="4:22" ht="22.5" customHeight="1" x14ac:dyDescent="0.25">
      <c r="K31" s="90"/>
      <c r="L31" s="90"/>
      <c r="M31" s="90"/>
      <c r="N31" s="90"/>
      <c r="O31" s="90"/>
      <c r="P31" s="90"/>
      <c r="Q31" s="90"/>
      <c r="R31" s="90"/>
      <c r="S31" s="90"/>
      <c r="T31" s="90"/>
      <c r="U31" s="90"/>
      <c r="V31" s="90"/>
    </row>
    <row r="32" spans="4:22" ht="20.25" customHeight="1" x14ac:dyDescent="0.25">
      <c r="K32" s="90"/>
      <c r="L32" s="90"/>
      <c r="M32" s="90"/>
      <c r="N32" s="90"/>
      <c r="O32" s="90"/>
      <c r="P32" s="90"/>
      <c r="Q32" s="90"/>
      <c r="R32" s="90"/>
      <c r="S32" s="90"/>
      <c r="T32" s="90"/>
      <c r="U32" s="90"/>
      <c r="V32" s="90"/>
    </row>
    <row r="33" spans="11:22" ht="22.9" customHeight="1" x14ac:dyDescent="0.25">
      <c r="K33" s="90"/>
      <c r="L33" s="90"/>
      <c r="M33" s="90"/>
      <c r="N33" s="90"/>
      <c r="O33" s="90"/>
      <c r="P33" s="90"/>
      <c r="Q33" s="90"/>
      <c r="R33" s="90"/>
      <c r="S33" s="90"/>
      <c r="T33" s="90"/>
      <c r="U33" s="90"/>
      <c r="V33" s="90"/>
    </row>
    <row r="34" spans="11:22" ht="19.149999999999999" customHeight="1" x14ac:dyDescent="0.25">
      <c r="K34" s="90"/>
      <c r="L34" s="90"/>
      <c r="M34" s="90"/>
      <c r="N34" s="90"/>
      <c r="O34" s="90"/>
      <c r="P34" s="90"/>
      <c r="Q34" s="90"/>
      <c r="R34" s="90"/>
      <c r="S34" s="90"/>
      <c r="T34" s="90"/>
      <c r="U34" s="90"/>
      <c r="V34" s="90"/>
    </row>
    <row r="35" spans="11:22" ht="36" customHeight="1" x14ac:dyDescent="0.25">
      <c r="K35" s="129"/>
      <c r="L35" s="90"/>
      <c r="M35" s="90"/>
      <c r="N35" s="90"/>
      <c r="O35" s="90"/>
      <c r="P35" s="90"/>
      <c r="Q35" s="90"/>
      <c r="R35" s="90"/>
      <c r="S35" s="90"/>
      <c r="T35" s="90"/>
      <c r="U35" s="90"/>
      <c r="V35" s="90"/>
    </row>
    <row r="36" spans="11:22" ht="33" customHeight="1" x14ac:dyDescent="0.25">
      <c r="K36" s="130"/>
      <c r="L36" s="90"/>
      <c r="M36" s="90"/>
      <c r="N36" s="90"/>
      <c r="O36" s="90"/>
      <c r="P36" s="90"/>
      <c r="Q36" s="90"/>
      <c r="R36" s="90"/>
      <c r="S36" s="90"/>
      <c r="T36" s="90"/>
      <c r="U36" s="90"/>
      <c r="V36" s="90"/>
    </row>
    <row r="37" spans="11:22" x14ac:dyDescent="0.25">
      <c r="K37" s="130"/>
      <c r="L37" s="90"/>
      <c r="M37" s="90"/>
      <c r="N37" s="90"/>
      <c r="O37" s="90"/>
      <c r="P37" s="90"/>
      <c r="Q37" s="90"/>
      <c r="R37" s="90"/>
      <c r="S37" s="90"/>
      <c r="T37" s="90"/>
      <c r="U37" s="90"/>
      <c r="V37" s="90"/>
    </row>
    <row r="38" spans="11:22" x14ac:dyDescent="0.25">
      <c r="K38" s="4"/>
    </row>
    <row r="39" spans="11:22" x14ac:dyDescent="0.25">
      <c r="K39" s="4"/>
    </row>
    <row r="40" spans="11:22" x14ac:dyDescent="0.25">
      <c r="K40" s="4"/>
    </row>
    <row r="41" spans="11:22" ht="31.5" customHeight="1" x14ac:dyDescent="0.25">
      <c r="K41" s="4"/>
    </row>
    <row r="42" spans="11:22" x14ac:dyDescent="0.25">
      <c r="K42" s="4"/>
    </row>
  </sheetData>
  <pageMargins left="0.7" right="0.7" top="0.75" bottom="0.75" header="0.3" footer="0.3"/>
  <pageSetup scale="41"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G24:M45"/>
  <sheetViews>
    <sheetView zoomScale="60" zoomScaleNormal="60" workbookViewId="0">
      <selection activeCell="U58" sqref="A1:U58"/>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8.28515625" style="3" customWidth="1"/>
    <col min="8" max="8" width="18.7109375" style="3" customWidth="1"/>
    <col min="9" max="9" width="25.7109375" style="3" customWidth="1"/>
    <col min="10" max="10" width="21" style="3" customWidth="1"/>
    <col min="11" max="11" width="19.28515625" style="3" customWidth="1"/>
    <col min="12" max="13" width="16.7109375" style="3" customWidth="1"/>
    <col min="14" max="14" width="4.5703125" style="3" customWidth="1"/>
    <col min="15" max="15" width="11.5703125" style="3" customWidth="1"/>
    <col min="16" max="16" width="6.5703125" style="3" customWidth="1"/>
    <col min="17" max="17" width="9" style="3" customWidth="1"/>
    <col min="18" max="18" width="12.140625" style="3" customWidth="1"/>
    <col min="19" max="19" width="10.85546875" style="3" customWidth="1"/>
    <col min="20" max="20" width="11.42578125" style="3" customWidth="1"/>
    <col min="21" max="21" width="9.7109375" style="3" customWidth="1"/>
    <col min="22" max="22" width="11.7109375" style="3" customWidth="1"/>
    <col min="23" max="23" width="9.85546875" style="3" customWidth="1"/>
    <col min="24" max="24" width="10" style="3" customWidth="1"/>
    <col min="25" max="16384" width="9.140625" style="3"/>
  </cols>
  <sheetData>
    <row r="24" spans="7:8" ht="24.75" x14ac:dyDescent="0.25">
      <c r="G24" s="17" t="s">
        <v>1</v>
      </c>
      <c r="H24" s="17" t="s">
        <v>2</v>
      </c>
    </row>
    <row r="25" spans="7:8" ht="25.5" x14ac:dyDescent="0.25">
      <c r="G25" s="18">
        <v>1</v>
      </c>
      <c r="H25" s="18">
        <v>100</v>
      </c>
    </row>
    <row r="26" spans="7:8" ht="25.5" x14ac:dyDescent="0.25">
      <c r="G26" s="18">
        <v>2</v>
      </c>
      <c r="H26" s="18">
        <v>90</v>
      </c>
    </row>
    <row r="27" spans="7:8" ht="21" customHeight="1" x14ac:dyDescent="0.25">
      <c r="G27" s="18">
        <v>3</v>
      </c>
      <c r="H27" s="18">
        <v>105</v>
      </c>
    </row>
    <row r="28" spans="7:8" ht="24.6" customHeight="1" x14ac:dyDescent="0.25">
      <c r="G28" s="18">
        <v>4</v>
      </c>
      <c r="H28" s="18">
        <v>95</v>
      </c>
    </row>
    <row r="29" spans="7:8" ht="27" customHeight="1" x14ac:dyDescent="0.25">
      <c r="G29" s="18">
        <v>5</v>
      </c>
      <c r="H29" s="18">
        <v>110</v>
      </c>
    </row>
    <row r="30" spans="7:8" ht="21" customHeight="1" x14ac:dyDescent="0.25">
      <c r="G30" s="18">
        <v>6</v>
      </c>
      <c r="H30" s="18"/>
    </row>
    <row r="31" spans="7:8" ht="25.15" customHeight="1" x14ac:dyDescent="0.25">
      <c r="G31" s="18">
        <v>7</v>
      </c>
      <c r="H31" s="18"/>
    </row>
    <row r="32" spans="7:8" ht="22.9" customHeight="1" x14ac:dyDescent="0.25"/>
    <row r="33" spans="7:13" ht="21.6" customHeight="1" x14ac:dyDescent="0.25"/>
    <row r="36" spans="7:13" ht="22.9" customHeight="1" x14ac:dyDescent="0.25"/>
    <row r="37" spans="7:13" ht="19.149999999999999" customHeight="1" x14ac:dyDescent="0.25"/>
    <row r="38" spans="7:13" ht="36" customHeight="1" x14ac:dyDescent="0.25">
      <c r="G38" s="19" t="s">
        <v>1</v>
      </c>
      <c r="H38" s="19" t="s">
        <v>2</v>
      </c>
      <c r="I38" s="19" t="s">
        <v>13</v>
      </c>
      <c r="J38" s="19" t="s">
        <v>13</v>
      </c>
      <c r="K38" s="20" t="s">
        <v>14</v>
      </c>
      <c r="M38" s="2"/>
    </row>
    <row r="39" spans="7:13" ht="33" customHeight="1" x14ac:dyDescent="0.25">
      <c r="G39" s="21">
        <v>1</v>
      </c>
      <c r="H39" s="21">
        <v>100</v>
      </c>
      <c r="I39" s="21">
        <v>0.05</v>
      </c>
      <c r="J39" s="22"/>
      <c r="K39" s="23"/>
      <c r="M39" s="4"/>
    </row>
    <row r="40" spans="7:13" ht="27" x14ac:dyDescent="0.25">
      <c r="G40" s="21">
        <v>2</v>
      </c>
      <c r="H40" s="21">
        <v>90</v>
      </c>
      <c r="I40" s="21">
        <v>0.05</v>
      </c>
      <c r="J40" s="21">
        <v>0.05</v>
      </c>
      <c r="K40" s="24"/>
      <c r="M40" s="4"/>
    </row>
    <row r="41" spans="7:13" ht="27" x14ac:dyDescent="0.25">
      <c r="G41" s="21">
        <v>3</v>
      </c>
      <c r="H41" s="21">
        <v>105</v>
      </c>
      <c r="I41" s="21">
        <v>0.2</v>
      </c>
      <c r="J41" s="21">
        <v>0.05</v>
      </c>
      <c r="K41" s="24"/>
      <c r="M41" s="4"/>
    </row>
    <row r="42" spans="7:13" ht="27" x14ac:dyDescent="0.25">
      <c r="G42" s="21">
        <v>4</v>
      </c>
      <c r="H42" s="21">
        <v>95</v>
      </c>
      <c r="I42" s="21">
        <v>0.3</v>
      </c>
      <c r="J42" s="21">
        <v>0.2</v>
      </c>
      <c r="K42" s="24"/>
      <c r="M42" s="4"/>
    </row>
    <row r="43" spans="7:13" ht="27" x14ac:dyDescent="0.25">
      <c r="G43" s="21">
        <v>5</v>
      </c>
      <c r="H43" s="21">
        <v>110</v>
      </c>
      <c r="I43" s="21">
        <v>0.4</v>
      </c>
      <c r="J43" s="21">
        <v>0.3</v>
      </c>
      <c r="K43" s="24"/>
      <c r="M43" s="4"/>
    </row>
    <row r="44" spans="7:13" ht="31.5" customHeight="1" x14ac:dyDescent="0.25">
      <c r="G44" s="25">
        <v>6</v>
      </c>
      <c r="H44" s="21">
        <v>35</v>
      </c>
      <c r="I44" s="23"/>
      <c r="J44" s="21">
        <v>0.4</v>
      </c>
      <c r="K44" s="26">
        <f>H43*I43+H42*I42+H41*I41+H40*I40+H39*I39</f>
        <v>103</v>
      </c>
      <c r="M44" s="4"/>
    </row>
    <row r="45" spans="7:13" ht="27" x14ac:dyDescent="0.25">
      <c r="G45" s="25">
        <v>7</v>
      </c>
      <c r="H45" s="21"/>
      <c r="I45" s="23"/>
      <c r="J45" s="23"/>
      <c r="K45" s="26">
        <f>J44*H44+J43*H43+J42*H42+J41*H41+J40*H40</f>
        <v>75.75</v>
      </c>
      <c r="M45" s="4"/>
    </row>
  </sheetData>
  <pageMargins left="0.7" right="0.7" top="0.75" bottom="0.75" header="0.3" footer="0.3"/>
  <pageSetup scale="38" orientation="landscape"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9:U63"/>
  <sheetViews>
    <sheetView zoomScale="60" zoomScaleNormal="60" workbookViewId="0"/>
  </sheetViews>
  <sheetFormatPr defaultColWidth="9.140625" defaultRowHeight="15" x14ac:dyDescent="0.25"/>
  <cols>
    <col min="1" max="1" width="25.28515625" style="54" customWidth="1"/>
    <col min="2" max="2" width="7" style="54" customWidth="1"/>
    <col min="3" max="3" width="9.42578125" style="54" customWidth="1"/>
    <col min="4" max="4" width="12.7109375" style="54" customWidth="1"/>
    <col min="5" max="5" width="10.28515625" style="54" customWidth="1"/>
    <col min="6" max="6" width="22.140625" style="54" customWidth="1"/>
    <col min="7" max="7" width="21.28515625" style="54" customWidth="1"/>
    <col min="8" max="8" width="22.7109375" style="54" customWidth="1"/>
    <col min="9" max="9" width="12.28515625" style="54" customWidth="1"/>
    <col min="10" max="10" width="14.85546875" style="54" customWidth="1"/>
    <col min="11" max="11" width="17.85546875" style="54" customWidth="1"/>
    <col min="12" max="12" width="16.28515625" style="54" customWidth="1"/>
    <col min="13" max="13" width="20.140625" style="54" customWidth="1"/>
    <col min="14" max="14" width="22.5703125" style="54" customWidth="1"/>
    <col min="15" max="15" width="24.28515625" style="54" customWidth="1"/>
    <col min="16" max="16" width="21.7109375" style="54" customWidth="1"/>
    <col min="17" max="17" width="19.85546875" style="54" customWidth="1"/>
    <col min="18" max="16384" width="9.140625" style="54"/>
  </cols>
  <sheetData>
    <row r="9" spans="6:17" x14ac:dyDescent="0.25">
      <c r="F9" s="55">
        <v>79</v>
      </c>
    </row>
    <row r="12" spans="6:17" x14ac:dyDescent="0.25">
      <c r="N12" s="203" t="s">
        <v>108</v>
      </c>
    </row>
    <row r="13" spans="6:17" x14ac:dyDescent="0.25">
      <c r="N13" s="204"/>
    </row>
    <row r="14" spans="6:17" ht="14.45" customHeight="1" x14ac:dyDescent="0.25">
      <c r="M14" s="206" t="s">
        <v>74</v>
      </c>
      <c r="N14" s="204"/>
      <c r="O14" s="208" t="s">
        <v>61</v>
      </c>
      <c r="P14" s="210" t="s">
        <v>9</v>
      </c>
      <c r="Q14" s="212" t="s">
        <v>76</v>
      </c>
    </row>
    <row r="15" spans="6:17" ht="57.75" customHeight="1" x14ac:dyDescent="0.25">
      <c r="M15" s="207"/>
      <c r="N15" s="205"/>
      <c r="O15" s="209"/>
      <c r="P15" s="211"/>
      <c r="Q15" s="213"/>
    </row>
    <row r="16" spans="6:17" ht="24.75" customHeight="1" x14ac:dyDescent="0.25">
      <c r="M16" s="58"/>
      <c r="N16" s="56"/>
      <c r="O16" s="57"/>
      <c r="P16" s="58"/>
      <c r="Q16" s="76"/>
    </row>
    <row r="17" spans="1:17" ht="24.75" customHeight="1" x14ac:dyDescent="0.25">
      <c r="M17" s="58"/>
      <c r="N17" s="56"/>
      <c r="O17" s="57"/>
      <c r="P17" s="60"/>
      <c r="Q17" s="76"/>
    </row>
    <row r="18" spans="1:17" ht="23.25" customHeight="1" x14ac:dyDescent="0.25">
      <c r="M18" s="58"/>
      <c r="N18" s="56"/>
      <c r="O18" s="57"/>
      <c r="P18" s="58"/>
      <c r="Q18" s="76"/>
    </row>
    <row r="19" spans="1:17" ht="21" customHeight="1" x14ac:dyDescent="0.25">
      <c r="B19" s="61"/>
      <c r="M19" s="62"/>
      <c r="N19" s="56"/>
      <c r="O19" s="62"/>
      <c r="P19" s="60"/>
      <c r="Q19" s="76"/>
    </row>
    <row r="20" spans="1:17" ht="24.75" customHeight="1" x14ac:dyDescent="0.25">
      <c r="A20" s="63"/>
      <c r="B20" s="63"/>
      <c r="M20" s="62"/>
      <c r="N20" s="56"/>
      <c r="O20" s="57"/>
      <c r="P20" s="58"/>
      <c r="Q20" s="76"/>
    </row>
    <row r="21" spans="1:17" ht="24.75" customHeight="1" x14ac:dyDescent="0.25">
      <c r="A21" s="64"/>
      <c r="B21" s="64"/>
      <c r="F21" s="193" t="s">
        <v>67</v>
      </c>
      <c r="G21" s="193" t="s">
        <v>68</v>
      </c>
      <c r="M21" s="62"/>
      <c r="N21" s="56"/>
      <c r="O21" s="62"/>
      <c r="P21" s="58"/>
      <c r="Q21" s="76"/>
    </row>
    <row r="22" spans="1:17" ht="22.15" customHeight="1" x14ac:dyDescent="0.25">
      <c r="F22" s="194"/>
      <c r="G22" s="194"/>
      <c r="M22" s="62"/>
      <c r="N22" s="56"/>
      <c r="O22" s="62"/>
      <c r="P22" s="60"/>
      <c r="Q22" s="76"/>
    </row>
    <row r="23" spans="1:17" ht="20.45" customHeight="1" x14ac:dyDescent="0.25">
      <c r="B23" s="65"/>
      <c r="F23" s="194"/>
      <c r="G23" s="194"/>
      <c r="M23" s="196">
        <f>SUM(M16:M22)</f>
        <v>0</v>
      </c>
      <c r="N23" s="198">
        <f>SUM(N16:N22)</f>
        <v>0</v>
      </c>
    </row>
    <row r="24" spans="1:17" ht="26.25" customHeight="1" x14ac:dyDescent="0.25">
      <c r="B24" s="66"/>
      <c r="C24" s="67"/>
      <c r="F24" s="194"/>
      <c r="G24" s="194"/>
      <c r="M24" s="197"/>
      <c r="N24" s="199"/>
    </row>
    <row r="25" spans="1:17" ht="26.25" customHeight="1" x14ac:dyDescent="0.4">
      <c r="B25" s="66"/>
      <c r="C25" s="67"/>
      <c r="D25" s="65"/>
      <c r="F25" s="195"/>
      <c r="G25" s="195"/>
      <c r="I25" s="68"/>
      <c r="J25" s="69"/>
    </row>
    <row r="26" spans="1:17" ht="45" customHeight="1" x14ac:dyDescent="0.25">
      <c r="B26" s="66"/>
      <c r="C26" s="67"/>
      <c r="D26" s="65"/>
      <c r="F26" s="59">
        <v>4</v>
      </c>
      <c r="G26" s="58">
        <v>6</v>
      </c>
      <c r="I26" s="70">
        <f>H26*F26</f>
        <v>0</v>
      </c>
      <c r="M26" s="71" t="s">
        <v>71</v>
      </c>
      <c r="N26" s="72" t="s">
        <v>72</v>
      </c>
      <c r="O26" s="72" t="s">
        <v>73</v>
      </c>
    </row>
    <row r="27" spans="1:17" ht="26.25" customHeight="1" x14ac:dyDescent="0.25">
      <c r="B27" s="66"/>
      <c r="C27" s="67"/>
      <c r="D27" s="65"/>
      <c r="F27" s="59">
        <v>5</v>
      </c>
      <c r="G27" s="58">
        <v>5</v>
      </c>
      <c r="I27" s="70">
        <f t="shared" ref="I27:I32" si="0">H27*F27</f>
        <v>0</v>
      </c>
      <c r="M27" s="58">
        <v>1</v>
      </c>
      <c r="N27" s="73">
        <v>11</v>
      </c>
      <c r="O27" s="58"/>
    </row>
    <row r="28" spans="1:17" ht="28.5" customHeight="1" x14ac:dyDescent="0.25">
      <c r="B28" s="66"/>
      <c r="C28" s="67"/>
      <c r="D28" s="65"/>
      <c r="F28" s="59">
        <v>6</v>
      </c>
      <c r="G28" s="58">
        <v>9</v>
      </c>
      <c r="I28" s="70">
        <f t="shared" si="0"/>
        <v>0</v>
      </c>
      <c r="M28" s="62">
        <v>2</v>
      </c>
      <c r="N28" s="74">
        <v>25</v>
      </c>
      <c r="O28" s="58"/>
    </row>
    <row r="29" spans="1:17" ht="26.25" customHeight="1" x14ac:dyDescent="0.25">
      <c r="B29" s="66"/>
      <c r="C29" s="67"/>
      <c r="D29" s="65"/>
      <c r="F29" s="59">
        <v>7</v>
      </c>
      <c r="G29" s="62">
        <v>12</v>
      </c>
      <c r="I29" s="70">
        <f t="shared" si="0"/>
        <v>0</v>
      </c>
      <c r="M29" s="58">
        <v>3</v>
      </c>
      <c r="N29" s="73">
        <v>4</v>
      </c>
      <c r="O29" s="58"/>
    </row>
    <row r="30" spans="1:17" ht="26.25" customHeight="1" x14ac:dyDescent="0.25">
      <c r="B30" s="66"/>
      <c r="C30" s="67"/>
      <c r="D30" s="65"/>
      <c r="F30" s="59">
        <v>8</v>
      </c>
      <c r="G30" s="62">
        <v>8</v>
      </c>
      <c r="I30" s="70">
        <f t="shared" si="0"/>
        <v>0</v>
      </c>
      <c r="M30" s="58">
        <v>4</v>
      </c>
      <c r="N30" s="73">
        <v>33</v>
      </c>
      <c r="O30" s="58"/>
    </row>
    <row r="31" spans="1:17" ht="26.25" customHeight="1" x14ac:dyDescent="0.25">
      <c r="F31" s="59">
        <v>9</v>
      </c>
      <c r="G31" s="62">
        <v>7</v>
      </c>
      <c r="I31" s="70">
        <f t="shared" si="0"/>
        <v>0</v>
      </c>
      <c r="M31" s="58">
        <v>5</v>
      </c>
      <c r="N31" s="73">
        <v>24</v>
      </c>
      <c r="O31" s="58"/>
    </row>
    <row r="32" spans="1:17" ht="26.25" customHeight="1" x14ac:dyDescent="0.25">
      <c r="F32" s="59">
        <v>10</v>
      </c>
      <c r="G32" s="62">
        <v>3</v>
      </c>
      <c r="I32" s="70">
        <f t="shared" si="0"/>
        <v>0</v>
      </c>
      <c r="M32" s="58">
        <v>6</v>
      </c>
      <c r="N32" s="73">
        <v>60</v>
      </c>
      <c r="O32" s="58"/>
    </row>
    <row r="33" spans="9:15" ht="26.25" customHeight="1" x14ac:dyDescent="0.25">
      <c r="I33" s="70">
        <f>SUM(I26:I32)</f>
        <v>0</v>
      </c>
      <c r="M33" s="62">
        <v>7</v>
      </c>
      <c r="N33" s="74">
        <v>20</v>
      </c>
      <c r="O33" s="58"/>
    </row>
    <row r="34" spans="9:15" ht="26.25" customHeight="1" x14ac:dyDescent="0.25">
      <c r="M34" s="58">
        <v>8</v>
      </c>
      <c r="N34" s="73">
        <v>35</v>
      </c>
      <c r="O34" s="58"/>
    </row>
    <row r="35" spans="9:15" ht="23.25" x14ac:dyDescent="0.25">
      <c r="M35" s="62">
        <v>9</v>
      </c>
      <c r="N35" s="74">
        <v>35</v>
      </c>
      <c r="O35" s="58"/>
    </row>
    <row r="36" spans="9:15" ht="23.25" x14ac:dyDescent="0.25">
      <c r="M36" s="58">
        <v>10</v>
      </c>
      <c r="N36" s="73">
        <v>52</v>
      </c>
      <c r="O36" s="58"/>
    </row>
    <row r="37" spans="9:15" ht="23.25" x14ac:dyDescent="0.25">
      <c r="M37" s="58">
        <v>11</v>
      </c>
      <c r="N37" s="73">
        <v>9</v>
      </c>
      <c r="O37" s="58"/>
    </row>
    <row r="38" spans="9:15" ht="23.25" x14ac:dyDescent="0.25">
      <c r="M38" s="58">
        <v>12</v>
      </c>
      <c r="N38" s="73">
        <v>49</v>
      </c>
      <c r="O38" s="58"/>
    </row>
    <row r="39" spans="9:15" ht="23.25" x14ac:dyDescent="0.25">
      <c r="M39" s="58">
        <v>13</v>
      </c>
      <c r="N39" s="73">
        <v>67</v>
      </c>
      <c r="O39" s="58"/>
    </row>
    <row r="40" spans="9:15" ht="23.25" x14ac:dyDescent="0.25">
      <c r="M40" s="62">
        <v>14</v>
      </c>
      <c r="N40" s="74">
        <v>98</v>
      </c>
      <c r="O40" s="128"/>
    </row>
    <row r="41" spans="9:15" ht="23.25" x14ac:dyDescent="0.25">
      <c r="M41" s="58">
        <v>15</v>
      </c>
      <c r="N41" s="73">
        <v>4</v>
      </c>
      <c r="O41" s="58"/>
    </row>
    <row r="42" spans="9:15" ht="23.25" x14ac:dyDescent="0.25">
      <c r="M42" s="62">
        <v>16</v>
      </c>
      <c r="N42" s="74">
        <v>97</v>
      </c>
      <c r="O42" s="128"/>
    </row>
    <row r="43" spans="9:15" ht="23.25" x14ac:dyDescent="0.25">
      <c r="M43" s="58">
        <v>17</v>
      </c>
      <c r="N43" s="73">
        <v>47</v>
      </c>
      <c r="O43" s="58"/>
    </row>
    <row r="44" spans="9:15" ht="23.25" x14ac:dyDescent="0.25">
      <c r="M44" s="58">
        <v>18</v>
      </c>
      <c r="N44" s="73">
        <v>75</v>
      </c>
      <c r="O44" s="58"/>
    </row>
    <row r="45" spans="9:15" ht="23.25" x14ac:dyDescent="0.25">
      <c r="M45" s="58">
        <v>19</v>
      </c>
      <c r="N45" s="73">
        <v>78</v>
      </c>
      <c r="O45" s="58"/>
    </row>
    <row r="46" spans="9:15" ht="23.25" x14ac:dyDescent="0.25">
      <c r="M46" s="58">
        <v>20</v>
      </c>
      <c r="N46" s="73">
        <v>45</v>
      </c>
      <c r="O46" s="58"/>
    </row>
    <row r="47" spans="9:15" x14ac:dyDescent="0.25">
      <c r="O47" s="200">
        <f>SUM(O27:O46)</f>
        <v>0</v>
      </c>
    </row>
    <row r="48" spans="9:15" x14ac:dyDescent="0.25">
      <c r="O48" s="201"/>
    </row>
    <row r="50" spans="20:21" x14ac:dyDescent="0.25">
      <c r="T50" s="202"/>
      <c r="U50" s="202"/>
    </row>
    <row r="51" spans="20:21" x14ac:dyDescent="0.25">
      <c r="T51" s="202"/>
      <c r="U51" s="202"/>
    </row>
    <row r="56" spans="20:21" ht="14.45" customHeight="1" x14ac:dyDescent="0.25"/>
    <row r="57" spans="20:21" ht="14.45" customHeight="1" x14ac:dyDescent="0.25"/>
    <row r="58" spans="20:21" ht="15" customHeight="1" x14ac:dyDescent="0.25"/>
    <row r="61" spans="20:21" ht="14.45" customHeight="1" x14ac:dyDescent="0.25"/>
    <row r="62" spans="20:21" ht="14.45" customHeight="1" x14ac:dyDescent="0.25"/>
    <row r="63" spans="20:21" ht="15" customHeight="1" x14ac:dyDescent="0.25"/>
  </sheetData>
  <mergeCells count="11">
    <mergeCell ref="F21:F25"/>
    <mergeCell ref="G21:G25"/>
    <mergeCell ref="N23:N24"/>
    <mergeCell ref="O47:O48"/>
    <mergeCell ref="T50:U51"/>
    <mergeCell ref="M23:M24"/>
    <mergeCell ref="Q14:Q15"/>
    <mergeCell ref="M14:M15"/>
    <mergeCell ref="O14:O15"/>
    <mergeCell ref="P14:P15"/>
    <mergeCell ref="N12:N15"/>
  </mergeCells>
  <pageMargins left="0.7" right="0.7" top="0.75" bottom="0.75" header="0.3" footer="0.3"/>
  <pageSetup scale="36"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2:AI80"/>
  <sheetViews>
    <sheetView zoomScale="70" zoomScaleNormal="70" workbookViewId="0">
      <selection activeCell="P42" sqref="P42"/>
    </sheetView>
  </sheetViews>
  <sheetFormatPr defaultColWidth="9.140625" defaultRowHeight="15" x14ac:dyDescent="0.25"/>
  <cols>
    <col min="1" max="9" width="9.140625" style="54"/>
    <col min="10" max="10" width="11.5703125" style="54" customWidth="1"/>
    <col min="11" max="11" width="12.42578125" style="54" customWidth="1"/>
    <col min="12" max="12" width="15.7109375" style="54" customWidth="1"/>
    <col min="13" max="15" width="9.140625" style="54"/>
    <col min="16" max="16" width="9.28515625" style="54" customWidth="1"/>
    <col min="17" max="17" width="8.140625" style="54" customWidth="1"/>
    <col min="18" max="20" width="9.140625" style="54"/>
    <col min="21" max="21" width="7.42578125" style="54" customWidth="1"/>
    <col min="22" max="22" width="8.140625" style="54" customWidth="1"/>
    <col min="23" max="16384" width="9.140625" style="54"/>
  </cols>
  <sheetData>
    <row r="12" spans="2:35" x14ac:dyDescent="0.25">
      <c r="B12" s="54" t="s">
        <v>77</v>
      </c>
    </row>
    <row r="14" spans="2:35" x14ac:dyDescent="0.25">
      <c r="R14"/>
      <c r="S14"/>
      <c r="T14"/>
      <c r="U14"/>
      <c r="V14"/>
      <c r="W14"/>
      <c r="X14"/>
      <c r="Y14"/>
      <c r="Z14"/>
      <c r="AA14"/>
      <c r="AB14"/>
      <c r="AC14" s="78"/>
      <c r="AD14" s="78"/>
      <c r="AE14" s="78"/>
      <c r="AF14" s="78"/>
      <c r="AG14" s="78"/>
      <c r="AH14" s="78"/>
      <c r="AI14" s="78"/>
    </row>
    <row r="15" spans="2:35" x14ac:dyDescent="0.25">
      <c r="R15"/>
      <c r="S15"/>
      <c r="T15"/>
      <c r="U15"/>
      <c r="V15"/>
      <c r="W15"/>
      <c r="X15"/>
      <c r="Y15"/>
      <c r="Z15"/>
      <c r="AA15"/>
      <c r="AB15"/>
      <c r="AC15" s="78"/>
      <c r="AD15" s="78"/>
      <c r="AE15" s="78"/>
      <c r="AF15" s="78"/>
      <c r="AG15" s="78"/>
      <c r="AH15" s="78"/>
      <c r="AI15" s="78"/>
    </row>
    <row r="16" spans="2:35" x14ac:dyDescent="0.25">
      <c r="R16"/>
      <c r="S16"/>
      <c r="T16"/>
      <c r="U16"/>
      <c r="V16"/>
      <c r="W16"/>
      <c r="X16"/>
      <c r="Y16"/>
      <c r="Z16"/>
      <c r="AA16"/>
      <c r="AB16"/>
      <c r="AC16" s="78"/>
      <c r="AD16" s="78"/>
      <c r="AE16" s="78"/>
      <c r="AF16" s="78"/>
      <c r="AG16" s="78"/>
      <c r="AH16" s="78"/>
      <c r="AI16" s="78"/>
    </row>
    <row r="17" spans="13:35" x14ac:dyDescent="0.25">
      <c r="R17"/>
      <c r="S17"/>
      <c r="T17"/>
      <c r="U17"/>
      <c r="V17"/>
      <c r="W17"/>
      <c r="X17"/>
      <c r="Y17"/>
      <c r="Z17"/>
      <c r="AA17"/>
      <c r="AB17"/>
      <c r="AC17" s="78"/>
      <c r="AD17" s="78"/>
      <c r="AE17" s="78"/>
      <c r="AF17" s="78"/>
      <c r="AG17" s="78"/>
      <c r="AH17" s="78"/>
      <c r="AI17" s="78"/>
    </row>
    <row r="18" spans="13:35" x14ac:dyDescent="0.25">
      <c r="R18"/>
      <c r="S18"/>
      <c r="T18"/>
      <c r="U18"/>
      <c r="V18"/>
      <c r="W18"/>
      <c r="X18"/>
      <c r="Y18"/>
      <c r="Z18"/>
      <c r="AA18"/>
      <c r="AB18"/>
      <c r="AC18" s="78"/>
      <c r="AD18" s="78"/>
      <c r="AE18" s="78"/>
      <c r="AF18" s="78"/>
      <c r="AG18" s="78"/>
      <c r="AH18" s="78"/>
      <c r="AI18" s="78"/>
    </row>
    <row r="19" spans="13:35" x14ac:dyDescent="0.25">
      <c r="R19"/>
      <c r="S19"/>
      <c r="T19"/>
      <c r="U19"/>
      <c r="V19"/>
      <c r="W19"/>
      <c r="X19"/>
      <c r="Y19"/>
      <c r="Z19"/>
      <c r="AA19"/>
      <c r="AB19"/>
      <c r="AC19" s="78"/>
      <c r="AD19" s="78"/>
      <c r="AE19" s="78"/>
      <c r="AF19" s="78"/>
      <c r="AG19" s="78"/>
      <c r="AH19" s="78"/>
      <c r="AI19" s="78"/>
    </row>
    <row r="20" spans="13:35" ht="23.25" x14ac:dyDescent="0.35">
      <c r="Q20" s="79"/>
      <c r="R20" s="80"/>
      <c r="S20" s="80"/>
      <c r="T20" s="80"/>
      <c r="U20" s="80"/>
      <c r="V20"/>
      <c r="W20"/>
      <c r="X20"/>
      <c r="Y20"/>
      <c r="Z20"/>
      <c r="AA20"/>
      <c r="AB20"/>
      <c r="AC20" s="78"/>
      <c r="AD20" s="78"/>
      <c r="AE20" s="78"/>
      <c r="AF20" s="78"/>
      <c r="AG20" s="78"/>
      <c r="AH20" s="78"/>
      <c r="AI20" s="78"/>
    </row>
    <row r="21" spans="13:35" ht="23.25" x14ac:dyDescent="0.35">
      <c r="Q21" s="79"/>
      <c r="R21" s="80"/>
      <c r="S21" s="80"/>
      <c r="T21" s="80"/>
      <c r="U21" s="80"/>
      <c r="V21"/>
      <c r="W21"/>
      <c r="X21"/>
      <c r="Y21"/>
      <c r="Z21"/>
      <c r="AA21"/>
      <c r="AB21"/>
      <c r="AC21" s="78"/>
      <c r="AD21" s="78"/>
      <c r="AE21" s="78"/>
      <c r="AF21" s="78"/>
      <c r="AG21" s="78"/>
      <c r="AH21" s="78"/>
      <c r="AI21" s="78"/>
    </row>
    <row r="22" spans="13:35" ht="23.25" x14ac:dyDescent="0.35">
      <c r="Q22" s="79"/>
      <c r="R22" s="80"/>
      <c r="S22" s="80"/>
      <c r="T22" s="80"/>
      <c r="U22" s="80"/>
      <c r="V22"/>
      <c r="W22"/>
      <c r="X22"/>
      <c r="Y22"/>
      <c r="Z22"/>
      <c r="AA22"/>
      <c r="AB22"/>
      <c r="AC22" s="78"/>
      <c r="AD22" s="78"/>
      <c r="AE22" s="78"/>
      <c r="AF22" s="78"/>
      <c r="AG22" s="78"/>
      <c r="AH22" s="78"/>
      <c r="AI22" s="78"/>
    </row>
    <row r="23" spans="13:35" ht="23.25" x14ac:dyDescent="0.35">
      <c r="Q23" s="79"/>
      <c r="R23" s="80"/>
      <c r="S23" s="80"/>
      <c r="T23" s="80"/>
      <c r="U23" s="80"/>
      <c r="V23"/>
      <c r="W23"/>
      <c r="X23"/>
      <c r="Y23"/>
      <c r="Z23"/>
      <c r="AA23"/>
      <c r="AB23"/>
      <c r="AC23" s="78"/>
      <c r="AD23" s="78"/>
      <c r="AE23" s="78"/>
      <c r="AF23" s="78"/>
      <c r="AG23" s="78"/>
      <c r="AH23" s="78"/>
      <c r="AI23" s="78"/>
    </row>
    <row r="24" spans="13:35" ht="23.25" x14ac:dyDescent="0.35">
      <c r="M24" s="81"/>
      <c r="Q24" s="79"/>
      <c r="R24" s="80"/>
      <c r="S24" s="80"/>
      <c r="T24" s="80"/>
      <c r="U24" s="80"/>
      <c r="V24"/>
      <c r="W24"/>
      <c r="X24"/>
      <c r="Y24"/>
      <c r="Z24"/>
      <c r="AA24"/>
      <c r="AB24"/>
      <c r="AC24" s="78"/>
      <c r="AD24" s="78"/>
      <c r="AE24" s="78"/>
      <c r="AF24" s="78"/>
      <c r="AG24" s="78"/>
      <c r="AH24" s="78"/>
      <c r="AI24" s="78"/>
    </row>
    <row r="25" spans="13:35" ht="23.25" x14ac:dyDescent="0.35">
      <c r="Q25" s="82"/>
      <c r="R25" s="80"/>
      <c r="S25" s="80"/>
      <c r="T25" s="80"/>
      <c r="U25" s="80"/>
      <c r="V25"/>
      <c r="W25"/>
      <c r="X25"/>
      <c r="Y25"/>
      <c r="Z25"/>
      <c r="AA25"/>
      <c r="AB25"/>
      <c r="AC25" s="78"/>
      <c r="AD25" s="78"/>
      <c r="AE25" s="78"/>
      <c r="AF25" s="78"/>
      <c r="AG25" s="78"/>
      <c r="AH25" s="78"/>
      <c r="AI25" s="78"/>
    </row>
    <row r="26" spans="13:35" ht="23.25" x14ac:dyDescent="0.35">
      <c r="Q26" s="83"/>
      <c r="R26" s="84"/>
      <c r="S26" s="80"/>
      <c r="T26" s="80"/>
      <c r="U26" s="80"/>
      <c r="V26"/>
      <c r="W26"/>
      <c r="X26"/>
      <c r="Y26"/>
      <c r="Z26"/>
      <c r="AA26"/>
      <c r="AB26"/>
      <c r="AC26" s="78"/>
      <c r="AD26" s="78"/>
      <c r="AE26" s="78"/>
      <c r="AF26" s="78"/>
      <c r="AG26" s="78"/>
      <c r="AH26" s="78"/>
      <c r="AI26" s="78"/>
    </row>
    <row r="27" spans="13:35" ht="23.25" x14ac:dyDescent="0.35">
      <c r="Q27" s="82"/>
      <c r="R27" s="80"/>
      <c r="S27" s="80"/>
      <c r="T27" s="80"/>
      <c r="U27" s="80"/>
      <c r="V27"/>
      <c r="W27"/>
      <c r="X27"/>
      <c r="Y27"/>
      <c r="Z27"/>
      <c r="AA27"/>
      <c r="AB27"/>
      <c r="AC27" s="78"/>
      <c r="AD27" s="78"/>
      <c r="AE27" s="78"/>
      <c r="AF27" s="78"/>
      <c r="AG27" s="78"/>
      <c r="AH27" s="78"/>
      <c r="AI27" s="78"/>
    </row>
    <row r="28" spans="13:35" ht="23.25" x14ac:dyDescent="0.35">
      <c r="Q28" s="82"/>
      <c r="R28" s="80"/>
      <c r="S28" s="80"/>
      <c r="T28" s="80"/>
      <c r="U28" s="80"/>
      <c r="V28"/>
      <c r="W28"/>
      <c r="X28"/>
      <c r="Y28"/>
      <c r="Z28"/>
      <c r="AA28"/>
      <c r="AB28"/>
      <c r="AC28" s="78"/>
      <c r="AD28" s="78"/>
      <c r="AE28" s="78"/>
      <c r="AF28" s="78"/>
      <c r="AG28" s="78"/>
      <c r="AH28" s="78"/>
      <c r="AI28" s="78"/>
    </row>
    <row r="29" spans="13:35" x14ac:dyDescent="0.25">
      <c r="R29"/>
      <c r="S29"/>
      <c r="T29"/>
      <c r="U29"/>
      <c r="V29"/>
      <c r="W29"/>
      <c r="X29"/>
      <c r="Y29"/>
      <c r="Z29"/>
      <c r="AA29"/>
      <c r="AB29"/>
      <c r="AC29" s="78"/>
      <c r="AD29" s="78"/>
      <c r="AE29" s="78"/>
      <c r="AF29" s="78"/>
      <c r="AG29" s="78"/>
      <c r="AH29" s="78"/>
      <c r="AI29" s="78"/>
    </row>
    <row r="30" spans="13:35" x14ac:dyDescent="0.25">
      <c r="R30"/>
      <c r="S30"/>
      <c r="T30"/>
      <c r="U30"/>
      <c r="V30"/>
      <c r="W30"/>
      <c r="X30"/>
      <c r="Y30"/>
      <c r="Z30"/>
      <c r="AA30"/>
      <c r="AB30"/>
      <c r="AC30" s="78"/>
      <c r="AD30" s="78"/>
      <c r="AE30" s="78"/>
      <c r="AF30" s="78"/>
      <c r="AG30" s="78"/>
      <c r="AH30" s="78"/>
      <c r="AI30" s="78"/>
    </row>
    <row r="31" spans="13:35" x14ac:dyDescent="0.25">
      <c r="R31"/>
      <c r="S31"/>
      <c r="T31"/>
      <c r="U31"/>
      <c r="V31"/>
      <c r="W31"/>
      <c r="X31"/>
      <c r="Y31"/>
      <c r="Z31"/>
      <c r="AA31"/>
      <c r="AB31"/>
      <c r="AC31" s="78"/>
      <c r="AD31" s="78"/>
      <c r="AE31" s="78"/>
      <c r="AF31" s="78"/>
      <c r="AG31" s="78"/>
      <c r="AH31" s="78"/>
      <c r="AI31" s="78"/>
    </row>
    <row r="32" spans="13:35" x14ac:dyDescent="0.25">
      <c r="T32" s="78"/>
      <c r="U32" s="78"/>
      <c r="V32" s="78"/>
      <c r="W32" s="78"/>
      <c r="X32" s="78"/>
      <c r="Y32" s="78"/>
      <c r="Z32" s="78"/>
      <c r="AA32" s="78"/>
      <c r="AB32" s="78"/>
      <c r="AC32" s="78"/>
      <c r="AD32" s="78"/>
      <c r="AE32" s="78"/>
      <c r="AF32" s="78"/>
      <c r="AG32" s="78"/>
      <c r="AH32" s="78"/>
      <c r="AI32" s="78"/>
    </row>
    <row r="33" spans="16:35" x14ac:dyDescent="0.25">
      <c r="T33" s="78"/>
      <c r="U33" s="78"/>
      <c r="V33" s="78"/>
      <c r="W33" s="78"/>
      <c r="X33" s="78"/>
      <c r="Y33" s="78"/>
      <c r="Z33" s="78"/>
      <c r="AA33" s="78"/>
      <c r="AB33" s="78"/>
      <c r="AC33" s="78"/>
      <c r="AD33" s="78"/>
      <c r="AE33" s="78"/>
      <c r="AF33" s="78"/>
      <c r="AG33" s="78"/>
      <c r="AH33" s="78"/>
      <c r="AI33" s="78"/>
    </row>
    <row r="34" spans="16:35" x14ac:dyDescent="0.25">
      <c r="T34" s="78"/>
      <c r="U34" s="78"/>
      <c r="V34" s="78"/>
      <c r="W34" s="78"/>
      <c r="X34" s="78"/>
      <c r="Y34" s="78"/>
      <c r="Z34" s="78"/>
      <c r="AA34" s="78"/>
      <c r="AB34" s="78"/>
      <c r="AC34" s="78"/>
      <c r="AD34" s="78"/>
      <c r="AE34" s="78"/>
      <c r="AF34" s="78"/>
      <c r="AG34" s="78"/>
      <c r="AH34" s="78"/>
      <c r="AI34" s="78"/>
    </row>
    <row r="35" spans="16:35" x14ac:dyDescent="0.25">
      <c r="T35" s="78"/>
      <c r="U35" s="78"/>
      <c r="V35" s="78"/>
      <c r="W35" s="78"/>
      <c r="X35" s="78"/>
      <c r="Y35" s="78"/>
      <c r="Z35" s="78"/>
      <c r="AA35" s="78"/>
      <c r="AB35" s="78"/>
      <c r="AC35" s="78"/>
      <c r="AD35" s="78"/>
      <c r="AE35" s="78"/>
      <c r="AF35" s="78"/>
      <c r="AG35" s="78"/>
      <c r="AH35" s="78"/>
      <c r="AI35" s="78"/>
    </row>
    <row r="36" spans="16:35" x14ac:dyDescent="0.25">
      <c r="T36" s="78"/>
      <c r="U36" s="78"/>
      <c r="V36" s="78"/>
      <c r="W36" s="78"/>
      <c r="X36" s="78"/>
      <c r="Y36" s="78"/>
      <c r="Z36" s="78"/>
      <c r="AA36" s="78"/>
      <c r="AB36" s="78"/>
      <c r="AC36" s="78"/>
      <c r="AD36" s="78"/>
      <c r="AE36" s="78"/>
      <c r="AF36" s="78"/>
      <c r="AG36" s="78"/>
      <c r="AH36" s="78"/>
      <c r="AI36" s="78"/>
    </row>
    <row r="37" spans="16:35" x14ac:dyDescent="0.25">
      <c r="T37" s="78"/>
      <c r="U37" s="78"/>
      <c r="V37" s="78"/>
      <c r="W37" s="78"/>
      <c r="X37" s="78"/>
      <c r="Y37" s="78"/>
      <c r="Z37" s="78"/>
      <c r="AA37" s="78"/>
      <c r="AB37" s="78"/>
      <c r="AC37" s="78"/>
      <c r="AD37" s="78"/>
      <c r="AE37" s="78"/>
      <c r="AF37" s="78"/>
      <c r="AG37" s="78"/>
      <c r="AH37" s="78"/>
      <c r="AI37" s="78"/>
    </row>
    <row r="40" spans="16:35" ht="26.25" x14ac:dyDescent="0.4">
      <c r="P40" s="85"/>
      <c r="Q40" s="85"/>
      <c r="R40" s="85"/>
      <c r="S40" s="85"/>
      <c r="T40" s="85"/>
      <c r="U40" s="85"/>
      <c r="V40" s="85"/>
      <c r="W40" s="85"/>
      <c r="X40" s="85"/>
      <c r="Y40" s="85"/>
      <c r="Z40" s="85"/>
      <c r="AA40" s="85"/>
      <c r="AB40" s="85"/>
      <c r="AC40" s="85"/>
    </row>
    <row r="41" spans="16:35" ht="26.25" x14ac:dyDescent="0.4">
      <c r="P41" s="85"/>
      <c r="Q41" s="85"/>
      <c r="R41" s="85"/>
      <c r="S41" s="85"/>
      <c r="T41" s="85"/>
      <c r="U41" s="85"/>
      <c r="V41" s="85"/>
      <c r="W41" s="85"/>
      <c r="X41" s="85"/>
      <c r="Y41" s="85"/>
      <c r="Z41" s="85"/>
      <c r="AA41" s="85"/>
      <c r="AB41" s="85"/>
      <c r="AC41" s="85"/>
    </row>
    <row r="42" spans="16:35" ht="26.25" x14ac:dyDescent="0.4">
      <c r="P42" s="85"/>
      <c r="Q42" s="85"/>
      <c r="R42" s="85"/>
      <c r="S42" s="85"/>
      <c r="T42" s="85"/>
      <c r="U42" s="85"/>
      <c r="V42" s="85"/>
      <c r="W42" s="85"/>
      <c r="X42" s="85"/>
      <c r="Y42" s="85"/>
      <c r="Z42" s="85"/>
      <c r="AA42" s="85"/>
      <c r="AB42" s="85"/>
      <c r="AC42" s="85"/>
    </row>
    <row r="43" spans="16:35" ht="26.25" x14ac:dyDescent="0.4">
      <c r="P43" s="85"/>
      <c r="Q43" s="85"/>
      <c r="R43" s="85"/>
      <c r="S43" s="85"/>
      <c r="T43" s="85"/>
      <c r="U43" s="85"/>
      <c r="V43" s="85"/>
      <c r="W43" s="85"/>
      <c r="X43" s="85"/>
      <c r="Y43" s="85"/>
      <c r="Z43" s="85"/>
      <c r="AA43" s="85"/>
      <c r="AB43" s="85"/>
      <c r="AC43" s="85"/>
    </row>
    <row r="44" spans="16:35" ht="26.25" x14ac:dyDescent="0.4">
      <c r="P44" s="85"/>
      <c r="Q44" s="85"/>
      <c r="R44" s="85"/>
      <c r="S44" s="85"/>
      <c r="T44" s="85"/>
      <c r="U44" s="85"/>
      <c r="V44" s="85"/>
      <c r="W44" s="85"/>
      <c r="X44" s="85"/>
      <c r="Y44" s="85"/>
      <c r="Z44" s="85"/>
      <c r="AA44" s="85"/>
      <c r="AB44" s="85"/>
      <c r="AC44" s="85"/>
    </row>
    <row r="45" spans="16:35" ht="26.25" x14ac:dyDescent="0.4">
      <c r="P45" s="85"/>
      <c r="Q45" s="85"/>
      <c r="R45" s="85"/>
      <c r="S45" s="85"/>
      <c r="T45" s="85"/>
      <c r="U45" s="85"/>
      <c r="V45" s="85"/>
      <c r="W45" s="85"/>
      <c r="X45" s="85"/>
      <c r="Y45" s="85"/>
      <c r="Z45" s="85"/>
      <c r="AA45" s="85"/>
      <c r="AB45" s="85"/>
      <c r="AC45" s="85"/>
    </row>
    <row r="46" spans="16:35" ht="26.25" x14ac:dyDescent="0.4">
      <c r="P46" s="85"/>
      <c r="Q46" s="85"/>
      <c r="R46" s="85"/>
      <c r="S46" s="85"/>
      <c r="T46" s="85"/>
      <c r="U46" s="85"/>
      <c r="V46" s="85"/>
      <c r="W46" s="85"/>
      <c r="X46" s="85"/>
      <c r="Y46" s="85"/>
      <c r="Z46" s="85"/>
      <c r="AA46" s="85"/>
      <c r="AB46" s="85"/>
      <c r="AC46" s="85"/>
    </row>
    <row r="47" spans="16:35" ht="26.25" x14ac:dyDescent="0.4">
      <c r="P47" s="85"/>
      <c r="Q47" s="85"/>
      <c r="R47" s="85"/>
      <c r="S47" s="85"/>
      <c r="T47" s="85"/>
      <c r="U47" s="85"/>
      <c r="V47" s="85"/>
      <c r="W47" s="85"/>
      <c r="X47" s="85"/>
      <c r="Y47" s="85"/>
      <c r="Z47" s="85"/>
      <c r="AA47" s="85"/>
      <c r="AB47" s="85"/>
      <c r="AC47" s="85"/>
    </row>
    <row r="48" spans="16:35" ht="26.25" x14ac:dyDescent="0.4">
      <c r="P48" s="85"/>
      <c r="Q48" s="85"/>
      <c r="R48" s="85"/>
      <c r="S48" s="85"/>
      <c r="T48" s="85"/>
      <c r="U48" s="85"/>
      <c r="V48" s="85"/>
      <c r="W48" s="85"/>
      <c r="X48" s="85"/>
      <c r="Y48" s="85"/>
      <c r="Z48" s="85"/>
      <c r="AA48" s="85"/>
      <c r="AB48" s="85"/>
      <c r="AC48" s="85"/>
    </row>
    <row r="49" spans="16:29" ht="26.25" x14ac:dyDescent="0.4">
      <c r="P49" s="85"/>
      <c r="Q49" s="85"/>
      <c r="R49" s="85"/>
      <c r="S49" s="85"/>
      <c r="T49" s="85"/>
      <c r="U49" s="85"/>
      <c r="V49" s="85"/>
      <c r="W49" s="85"/>
      <c r="X49" s="85"/>
      <c r="Y49" s="85"/>
      <c r="Z49" s="85"/>
      <c r="AA49" s="85"/>
      <c r="AB49" s="85"/>
      <c r="AC49" s="85"/>
    </row>
    <row r="50" spans="16:29" ht="26.25" x14ac:dyDescent="0.4">
      <c r="P50" s="85"/>
      <c r="Q50" s="85"/>
      <c r="R50" s="85"/>
      <c r="S50" s="85"/>
      <c r="T50" s="85"/>
      <c r="U50" s="85"/>
      <c r="V50" s="85"/>
      <c r="W50" s="85"/>
      <c r="X50" s="85"/>
      <c r="Y50" s="85"/>
      <c r="Z50" s="85"/>
      <c r="AA50" s="85"/>
      <c r="AB50" s="85"/>
      <c r="AC50" s="85"/>
    </row>
    <row r="51" spans="16:29" ht="26.25" x14ac:dyDescent="0.4">
      <c r="P51" s="85"/>
      <c r="Q51" s="85"/>
      <c r="R51" s="85"/>
      <c r="S51" s="85"/>
      <c r="T51" s="85"/>
      <c r="U51" s="85"/>
      <c r="V51" s="85"/>
      <c r="W51" s="85"/>
      <c r="X51" s="85"/>
      <c r="Y51" s="85"/>
      <c r="Z51" s="85"/>
      <c r="AA51" s="85"/>
      <c r="AB51" s="85"/>
      <c r="AC51" s="85"/>
    </row>
    <row r="52" spans="16:29" ht="26.25" x14ac:dyDescent="0.4">
      <c r="P52" s="85"/>
      <c r="Q52" s="85"/>
      <c r="R52" s="85"/>
      <c r="S52" s="85"/>
      <c r="T52" s="85"/>
      <c r="U52" s="85"/>
      <c r="V52" s="85"/>
      <c r="W52" s="85"/>
      <c r="X52" s="85"/>
      <c r="Y52" s="85"/>
      <c r="Z52" s="85"/>
      <c r="AA52" s="85"/>
      <c r="AB52" s="85"/>
      <c r="AC52" s="85"/>
    </row>
    <row r="53" spans="16:29" ht="26.25" x14ac:dyDescent="0.4">
      <c r="P53" s="85"/>
      <c r="Q53" s="85"/>
      <c r="R53" s="85"/>
      <c r="S53" s="85"/>
      <c r="T53" s="85"/>
      <c r="U53" s="85"/>
      <c r="V53" s="85"/>
      <c r="W53" s="85"/>
      <c r="X53" s="85"/>
      <c r="Y53" s="85"/>
      <c r="Z53" s="85"/>
      <c r="AA53" s="85"/>
      <c r="AB53" s="85"/>
      <c r="AC53" s="85"/>
    </row>
    <row r="54" spans="16:29" ht="26.25" x14ac:dyDescent="0.4">
      <c r="P54" s="85"/>
      <c r="Q54" s="85"/>
      <c r="R54" s="85"/>
      <c r="S54" s="85"/>
      <c r="T54" s="85"/>
      <c r="U54" s="85"/>
      <c r="V54" s="85"/>
      <c r="W54" s="85"/>
      <c r="X54" s="85"/>
      <c r="Y54" s="85"/>
      <c r="Z54" s="85"/>
      <c r="AA54" s="85"/>
      <c r="AB54" s="85"/>
      <c r="AC54" s="85"/>
    </row>
    <row r="55" spans="16:29" ht="26.25" x14ac:dyDescent="0.4">
      <c r="P55" s="85"/>
      <c r="Q55" s="85"/>
      <c r="R55" s="85"/>
      <c r="S55" s="85"/>
      <c r="T55" s="85"/>
      <c r="U55" s="85"/>
      <c r="V55" s="85"/>
      <c r="W55" s="85"/>
      <c r="X55" s="85"/>
      <c r="Y55" s="85"/>
      <c r="Z55" s="85"/>
      <c r="AA55" s="85"/>
      <c r="AB55" s="85"/>
      <c r="AC55" s="85"/>
    </row>
    <row r="56" spans="16:29" ht="26.25" x14ac:dyDescent="0.4">
      <c r="P56" s="85"/>
      <c r="Q56" s="86"/>
      <c r="R56" s="86"/>
      <c r="S56" s="86"/>
      <c r="T56" s="85"/>
      <c r="U56" s="85"/>
      <c r="V56" s="85"/>
      <c r="W56" s="85"/>
      <c r="X56" s="85"/>
      <c r="Y56" s="85"/>
      <c r="Z56" s="85"/>
      <c r="AA56" s="85"/>
      <c r="AB56" s="85"/>
      <c r="AC56" s="85"/>
    </row>
    <row r="57" spans="16:29" ht="26.25" x14ac:dyDescent="0.4">
      <c r="P57" s="85"/>
      <c r="Q57" s="86"/>
      <c r="R57" s="87"/>
      <c r="S57" s="86"/>
      <c r="T57" s="85"/>
      <c r="U57" s="85"/>
      <c r="V57" s="85"/>
      <c r="W57" s="85"/>
      <c r="X57" s="85"/>
      <c r="Y57" s="85"/>
      <c r="Z57" s="85"/>
      <c r="AA57" s="85"/>
      <c r="AB57" s="85"/>
      <c r="AC57" s="85"/>
    </row>
    <row r="58" spans="16:29" ht="26.25" x14ac:dyDescent="0.4">
      <c r="P58" s="85"/>
      <c r="Q58" s="86"/>
      <c r="R58" s="87"/>
      <c r="S58" s="86"/>
      <c r="T58" s="85"/>
      <c r="U58" s="85"/>
      <c r="V58" s="85"/>
      <c r="W58" s="85"/>
      <c r="X58" s="85"/>
      <c r="Y58" s="85"/>
      <c r="Z58" s="85"/>
      <c r="AA58" s="85"/>
      <c r="AB58" s="85"/>
      <c r="AC58" s="85"/>
    </row>
    <row r="59" spans="16:29" ht="26.25" x14ac:dyDescent="0.4">
      <c r="P59" s="85"/>
      <c r="Q59" s="85"/>
      <c r="R59" s="85"/>
      <c r="S59" s="85"/>
      <c r="T59" s="85"/>
      <c r="U59" s="85"/>
      <c r="V59" s="85"/>
      <c r="W59" s="85"/>
      <c r="X59" s="85"/>
      <c r="Y59" s="85"/>
      <c r="Z59" s="85"/>
      <c r="AA59" s="85"/>
      <c r="AB59" s="85"/>
      <c r="AC59" s="85"/>
    </row>
    <row r="60" spans="16:29" ht="26.25" x14ac:dyDescent="0.4">
      <c r="P60" s="85"/>
      <c r="Q60" s="85"/>
      <c r="R60" s="85"/>
      <c r="S60" s="85"/>
      <c r="T60" s="85"/>
      <c r="U60" s="85"/>
      <c r="V60" s="85"/>
      <c r="W60" s="85"/>
      <c r="X60" s="85"/>
      <c r="Y60" s="85"/>
      <c r="Z60" s="85"/>
      <c r="AA60" s="85"/>
      <c r="AB60" s="85"/>
      <c r="AC60" s="85"/>
    </row>
    <row r="61" spans="16:29" ht="26.25" x14ac:dyDescent="0.4">
      <c r="P61" s="85"/>
      <c r="Q61" s="85"/>
      <c r="R61" s="85"/>
      <c r="S61" s="85"/>
      <c r="T61" s="85"/>
      <c r="U61" s="85"/>
      <c r="V61" s="85"/>
      <c r="W61" s="85"/>
      <c r="X61" s="85"/>
      <c r="Y61" s="85"/>
      <c r="Z61" s="85"/>
      <c r="AA61" s="85"/>
      <c r="AB61" s="85"/>
      <c r="AC61" s="85"/>
    </row>
    <row r="62" spans="16:29" ht="26.25" x14ac:dyDescent="0.4">
      <c r="P62" s="85"/>
      <c r="Q62" s="85"/>
      <c r="R62" s="85"/>
      <c r="S62" s="85"/>
      <c r="T62" s="85"/>
      <c r="U62" s="85"/>
      <c r="V62" s="85"/>
      <c r="W62" s="85"/>
      <c r="X62" s="85"/>
      <c r="Y62" s="85"/>
      <c r="Z62" s="85"/>
      <c r="AA62" s="85"/>
      <c r="AB62" s="85"/>
      <c r="AC62" s="85"/>
    </row>
    <row r="67" spans="16:23" x14ac:dyDescent="0.25">
      <c r="P67" s="81"/>
    </row>
    <row r="68" spans="16:23" x14ac:dyDescent="0.25">
      <c r="P68" s="81"/>
    </row>
    <row r="69" spans="16:23" x14ac:dyDescent="0.25">
      <c r="P69" s="81"/>
    </row>
    <row r="73" spans="16:23" x14ac:dyDescent="0.25">
      <c r="Q73" s="88"/>
      <c r="R73" s="88"/>
      <c r="S73" s="88"/>
      <c r="T73" s="88"/>
      <c r="U73" s="88"/>
      <c r="V73" s="88"/>
      <c r="W73" s="88"/>
    </row>
    <row r="74" spans="16:23" x14ac:dyDescent="0.25">
      <c r="Q74" s="88"/>
      <c r="R74" s="88"/>
      <c r="S74" s="88"/>
      <c r="T74" s="88"/>
      <c r="U74" s="88"/>
      <c r="V74" s="88"/>
      <c r="W74" s="88"/>
    </row>
    <row r="79" spans="16:23" x14ac:dyDescent="0.25">
      <c r="Q79" s="88"/>
      <c r="R79" s="88"/>
      <c r="S79" s="88"/>
      <c r="T79" s="88"/>
      <c r="U79" s="88"/>
      <c r="V79" s="88"/>
      <c r="W79" s="88"/>
    </row>
    <row r="80" spans="16:23" x14ac:dyDescent="0.25">
      <c r="Q80" s="88"/>
      <c r="R80" s="88"/>
      <c r="S80" s="88"/>
      <c r="T80" s="88"/>
      <c r="U80" s="88"/>
      <c r="V80" s="88"/>
      <c r="W80" s="88"/>
    </row>
  </sheetData>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D8:AF33"/>
  <sheetViews>
    <sheetView zoomScale="60" zoomScaleNormal="60" workbookViewId="0">
      <selection activeCell="W43" sqref="W43"/>
    </sheetView>
  </sheetViews>
  <sheetFormatPr defaultColWidth="9.140625" defaultRowHeight="15" x14ac:dyDescent="0.25"/>
  <cols>
    <col min="1" max="3" width="9.140625" style="54"/>
    <col min="4" max="5" width="8.5703125" style="54" customWidth="1"/>
    <col min="6" max="6" width="9.28515625" style="54" customWidth="1"/>
    <col min="7" max="7" width="6.7109375" style="54" customWidth="1"/>
    <col min="8" max="8" width="8.42578125" style="54" customWidth="1"/>
    <col min="9" max="9" width="8.85546875" style="54" customWidth="1"/>
    <col min="10" max="10" width="6.7109375" style="54" customWidth="1"/>
    <col min="11" max="11" width="4.85546875" style="54" customWidth="1"/>
    <col min="12" max="12" width="5.7109375" style="54" customWidth="1"/>
    <col min="13" max="13" width="6.42578125" style="54" customWidth="1"/>
    <col min="14" max="14" width="6.28515625" style="54" customWidth="1"/>
    <col min="15" max="15" width="6.7109375" style="54" customWidth="1"/>
    <col min="16" max="16" width="9.140625" style="54"/>
    <col min="17" max="17" width="8.42578125" style="54" customWidth="1"/>
    <col min="18" max="18" width="9.5703125" style="54" customWidth="1"/>
    <col min="19" max="19" width="11.140625" style="54" customWidth="1"/>
    <col min="20" max="16384" width="9.140625" style="54"/>
  </cols>
  <sheetData>
    <row r="8" spans="10:32" x14ac:dyDescent="0.25">
      <c r="J8" s="78"/>
      <c r="K8" s="78"/>
      <c r="L8" s="78"/>
      <c r="M8" s="78"/>
      <c r="N8" s="78"/>
      <c r="O8" s="78"/>
      <c r="P8" s="78"/>
      <c r="Q8" s="78"/>
      <c r="R8" s="78"/>
      <c r="S8" s="78"/>
      <c r="T8" s="78"/>
      <c r="U8" s="78"/>
      <c r="V8" s="78"/>
    </row>
    <row r="9" spans="10:32" x14ac:dyDescent="0.25">
      <c r="J9" s="78"/>
      <c r="K9" s="78"/>
      <c r="L9" s="78"/>
      <c r="M9" s="78"/>
      <c r="N9" s="78"/>
      <c r="O9" s="78"/>
      <c r="P9" s="78"/>
      <c r="Q9" s="78"/>
      <c r="R9" s="78"/>
      <c r="S9" s="78"/>
      <c r="T9" s="78"/>
      <c r="U9" s="78"/>
      <c r="V9" s="78"/>
    </row>
    <row r="10" spans="10:32" x14ac:dyDescent="0.25">
      <c r="J10" s="78"/>
      <c r="K10" s="78"/>
      <c r="L10" s="78"/>
      <c r="M10" s="78"/>
      <c r="N10" s="78"/>
      <c r="O10" s="78"/>
      <c r="P10" s="78"/>
      <c r="Q10" s="78"/>
      <c r="R10" s="78"/>
      <c r="S10" s="78"/>
      <c r="T10" s="78"/>
      <c r="U10" s="78"/>
      <c r="V10" s="78"/>
    </row>
    <row r="11" spans="10:32" x14ac:dyDescent="0.25">
      <c r="J11" s="78"/>
      <c r="K11" s="78"/>
      <c r="L11" s="78"/>
      <c r="M11" s="78"/>
      <c r="N11" s="78"/>
      <c r="O11" s="78"/>
      <c r="P11" s="78"/>
      <c r="Q11" s="78"/>
      <c r="R11" s="78"/>
      <c r="S11" s="78"/>
      <c r="T11" s="78"/>
      <c r="U11" s="78"/>
    </row>
    <row r="12" spans="10:32" x14ac:dyDescent="0.25">
      <c r="J12" s="78"/>
      <c r="K12" s="78"/>
      <c r="L12" s="78"/>
      <c r="M12" s="78"/>
      <c r="N12" s="78"/>
      <c r="O12" s="78"/>
      <c r="P12" s="78"/>
      <c r="Q12" s="78"/>
      <c r="R12" s="78"/>
      <c r="S12" s="78"/>
      <c r="T12" s="78"/>
      <c r="U12" s="312"/>
    </row>
    <row r="13" spans="10:32" x14ac:dyDescent="0.25">
      <c r="J13" s="78"/>
      <c r="K13" s="78"/>
      <c r="L13" s="78"/>
      <c r="M13" s="78"/>
      <c r="N13" s="78"/>
      <c r="O13" s="78"/>
      <c r="P13" s="78"/>
      <c r="Q13" s="78"/>
      <c r="R13" s="78"/>
      <c r="S13" s="78"/>
      <c r="T13" s="78"/>
      <c r="U13" s="312"/>
    </row>
    <row r="14" spans="10:32" ht="26.25" x14ac:dyDescent="0.25">
      <c r="J14" s="89"/>
      <c r="K14" s="89"/>
      <c r="L14" s="78"/>
      <c r="M14" s="78"/>
      <c r="N14" s="78"/>
      <c r="O14" s="78"/>
      <c r="P14" s="78"/>
      <c r="Q14" s="78"/>
      <c r="R14" s="78"/>
      <c r="S14" s="78"/>
      <c r="T14" s="78"/>
      <c r="U14" s="78"/>
      <c r="W14" s="90"/>
      <c r="X14" s="90"/>
      <c r="Y14" s="90"/>
      <c r="Z14" s="90"/>
      <c r="AA14" s="90"/>
      <c r="AB14" s="90"/>
      <c r="AC14" s="90"/>
      <c r="AD14" s="90"/>
      <c r="AE14"/>
      <c r="AF14"/>
    </row>
    <row r="15" spans="10:32" ht="26.25" x14ac:dyDescent="0.35">
      <c r="J15" s="91"/>
      <c r="K15" s="91"/>
      <c r="L15" s="92"/>
      <c r="M15" s="92"/>
      <c r="N15" s="92"/>
      <c r="O15" s="92"/>
      <c r="P15" s="92"/>
      <c r="Q15" s="92"/>
      <c r="R15" s="92"/>
      <c r="S15" s="92"/>
      <c r="T15" s="92"/>
      <c r="U15" s="78"/>
      <c r="W15" s="90"/>
      <c r="X15" s="90"/>
      <c r="Y15" s="90"/>
      <c r="Z15" s="90"/>
      <c r="AA15" s="90"/>
      <c r="AB15" s="90"/>
      <c r="AC15" s="90"/>
      <c r="AD15" s="90"/>
      <c r="AE15"/>
      <c r="AF15"/>
    </row>
    <row r="16" spans="10:32" ht="26.25" x14ac:dyDescent="0.35">
      <c r="J16" s="91"/>
      <c r="K16" s="91"/>
      <c r="L16" s="92"/>
      <c r="M16" s="92"/>
      <c r="N16" s="92"/>
      <c r="O16" s="92"/>
      <c r="P16" s="92"/>
      <c r="Q16" s="92"/>
      <c r="R16" s="92"/>
      <c r="S16" s="92"/>
      <c r="T16" s="92"/>
      <c r="U16" s="78"/>
      <c r="W16" s="90"/>
      <c r="X16" s="90"/>
      <c r="Y16" s="90"/>
      <c r="Z16" s="90"/>
      <c r="AA16" s="90"/>
      <c r="AB16" s="90"/>
      <c r="AC16" s="90"/>
      <c r="AD16" s="90"/>
      <c r="AE16"/>
      <c r="AF16"/>
    </row>
    <row r="17" spans="4:32" ht="26.25" x14ac:dyDescent="0.35">
      <c r="D17" s="93"/>
      <c r="E17" s="313"/>
      <c r="F17" s="313"/>
      <c r="G17" s="313"/>
      <c r="H17" s="313"/>
      <c r="I17" s="94"/>
      <c r="J17" s="78"/>
      <c r="K17" s="78"/>
      <c r="L17" s="95"/>
      <c r="M17" s="95"/>
      <c r="N17" s="92"/>
      <c r="O17" s="92"/>
      <c r="P17" s="92"/>
      <c r="Q17" s="92"/>
      <c r="R17" s="92"/>
      <c r="S17" s="92"/>
      <c r="T17" s="92"/>
      <c r="U17" s="312"/>
      <c r="W17" s="90"/>
      <c r="X17" s="90"/>
      <c r="Y17" s="90"/>
      <c r="Z17" s="90"/>
      <c r="AA17" s="90"/>
      <c r="AB17" s="90"/>
      <c r="AC17" s="90"/>
      <c r="AD17" s="90"/>
      <c r="AE17"/>
      <c r="AF17"/>
    </row>
    <row r="18" spans="4:32" ht="26.25" x14ac:dyDescent="0.35">
      <c r="D18" s="93"/>
      <c r="E18" s="94"/>
      <c r="F18" s="94"/>
      <c r="G18" s="94"/>
      <c r="H18" s="94"/>
      <c r="J18" s="78"/>
      <c r="K18" s="78"/>
      <c r="L18" s="92"/>
      <c r="M18" s="92"/>
      <c r="N18" s="92"/>
      <c r="O18" s="92"/>
      <c r="P18" s="92"/>
      <c r="Q18" s="92"/>
      <c r="R18" s="92"/>
      <c r="S18" s="92"/>
      <c r="T18" s="92"/>
      <c r="U18" s="312"/>
      <c r="W18" s="90"/>
      <c r="X18" s="90"/>
      <c r="Y18" s="90"/>
      <c r="Z18" s="90"/>
      <c r="AA18" s="90"/>
      <c r="AB18" s="90"/>
      <c r="AC18" s="90"/>
      <c r="AD18" s="90"/>
      <c r="AE18"/>
      <c r="AF18"/>
    </row>
    <row r="19" spans="4:32" ht="26.25" x14ac:dyDescent="0.35">
      <c r="D19" s="93"/>
      <c r="E19" s="94"/>
      <c r="F19" s="86"/>
      <c r="G19" s="86"/>
      <c r="H19" s="86"/>
      <c r="I19" s="86"/>
      <c r="J19" s="96"/>
      <c r="K19" s="78"/>
      <c r="L19" s="92"/>
      <c r="M19" s="92"/>
      <c r="N19" s="92"/>
      <c r="O19" s="92"/>
      <c r="P19" s="92"/>
      <c r="Q19" s="92"/>
      <c r="R19" s="92"/>
      <c r="S19" s="92"/>
      <c r="T19" s="92"/>
      <c r="U19" s="78"/>
      <c r="W19" s="90"/>
      <c r="X19" s="90"/>
      <c r="Y19" s="90"/>
      <c r="Z19" s="90"/>
      <c r="AA19" s="90"/>
      <c r="AB19" s="90"/>
      <c r="AC19" s="90"/>
      <c r="AD19" s="90"/>
      <c r="AE19"/>
      <c r="AF19"/>
    </row>
    <row r="20" spans="4:32" ht="26.25" x14ac:dyDescent="0.35">
      <c r="D20" s="93"/>
      <c r="E20" s="65"/>
      <c r="F20" s="86"/>
      <c r="G20" s="86"/>
      <c r="H20" s="86"/>
      <c r="I20" s="86"/>
      <c r="J20" s="97"/>
      <c r="K20" s="78"/>
      <c r="L20" s="92"/>
      <c r="M20" s="92"/>
      <c r="N20" s="92"/>
      <c r="O20" s="92"/>
      <c r="P20" s="92"/>
      <c r="Q20" s="92"/>
      <c r="R20" s="92"/>
      <c r="S20" s="92"/>
      <c r="T20" s="92"/>
      <c r="U20" s="78"/>
      <c r="W20" s="90"/>
      <c r="X20" s="90"/>
      <c r="Y20" s="90"/>
      <c r="Z20" s="90"/>
      <c r="AA20" s="90"/>
      <c r="AB20" s="90"/>
      <c r="AC20" s="90"/>
      <c r="AD20" s="90"/>
      <c r="AE20"/>
      <c r="AF20"/>
    </row>
    <row r="21" spans="4:32" ht="26.25" x14ac:dyDescent="0.35">
      <c r="D21" s="93"/>
      <c r="E21" s="65"/>
      <c r="F21" s="86"/>
      <c r="G21" s="86"/>
      <c r="H21" s="86"/>
      <c r="I21" s="93"/>
      <c r="J21" s="78"/>
      <c r="K21" s="78"/>
      <c r="L21" s="92"/>
      <c r="M21" s="92"/>
      <c r="N21" s="92"/>
      <c r="O21" s="92"/>
      <c r="P21" s="92"/>
      <c r="Q21" s="92"/>
      <c r="R21" s="92"/>
      <c r="S21" s="92"/>
      <c r="T21" s="92"/>
      <c r="U21" s="78"/>
      <c r="W21" s="90"/>
      <c r="X21" s="90"/>
      <c r="Y21" s="90"/>
      <c r="Z21" s="90"/>
      <c r="AA21" s="90"/>
      <c r="AB21" s="90"/>
      <c r="AC21" s="90"/>
      <c r="AD21" s="90"/>
      <c r="AE21"/>
      <c r="AF21"/>
    </row>
    <row r="22" spans="4:32" ht="26.25" x14ac:dyDescent="0.35">
      <c r="D22" s="65"/>
      <c r="E22" s="65"/>
      <c r="F22" s="98"/>
      <c r="G22" s="98"/>
      <c r="H22" s="98"/>
      <c r="I22" s="86"/>
      <c r="J22" s="78"/>
      <c r="K22" s="78"/>
      <c r="L22" s="92"/>
      <c r="M22" s="92"/>
      <c r="N22" s="92"/>
      <c r="O22" s="92"/>
      <c r="P22" s="92"/>
      <c r="Q22" s="92"/>
      <c r="R22" s="92"/>
      <c r="S22" s="92"/>
      <c r="T22" s="92"/>
      <c r="U22" s="78"/>
      <c r="W22" s="90"/>
      <c r="X22" s="90"/>
      <c r="Y22" s="90"/>
      <c r="Z22" s="90"/>
      <c r="AA22" s="90"/>
      <c r="AB22" s="90"/>
      <c r="AC22" s="90"/>
      <c r="AD22" s="90"/>
      <c r="AE22"/>
      <c r="AF22"/>
    </row>
    <row r="23" spans="4:32" ht="26.25" x14ac:dyDescent="0.35">
      <c r="D23" s="65"/>
      <c r="J23" s="78"/>
      <c r="K23" s="78"/>
      <c r="L23" s="92"/>
      <c r="M23" s="92"/>
      <c r="N23" s="92"/>
      <c r="O23" s="92"/>
      <c r="P23" s="92"/>
      <c r="Q23" s="92"/>
      <c r="R23" s="92"/>
      <c r="S23" s="92"/>
      <c r="T23" s="92"/>
      <c r="U23" s="78"/>
      <c r="V23" s="78"/>
      <c r="W23" s="90"/>
      <c r="X23" s="90"/>
      <c r="Y23" s="90"/>
      <c r="Z23" s="90"/>
      <c r="AA23" s="90"/>
      <c r="AB23" s="90"/>
      <c r="AC23" s="90"/>
      <c r="AD23" s="90"/>
      <c r="AE23"/>
      <c r="AF23"/>
    </row>
    <row r="24" spans="4:32" ht="26.25" x14ac:dyDescent="0.35">
      <c r="D24" s="65"/>
      <c r="L24" s="82"/>
      <c r="M24" s="82"/>
      <c r="N24" s="82"/>
      <c r="O24" s="82"/>
      <c r="P24" s="82"/>
      <c r="Q24" s="82"/>
      <c r="R24" s="82"/>
      <c r="S24" s="92"/>
      <c r="T24" s="92"/>
      <c r="U24" s="78"/>
      <c r="V24" s="78"/>
      <c r="W24" s="90"/>
      <c r="X24" s="90"/>
      <c r="Y24" s="90"/>
      <c r="Z24" s="90"/>
      <c r="AA24" s="90"/>
      <c r="AB24" s="90"/>
      <c r="AC24" s="90"/>
      <c r="AD24" s="90"/>
      <c r="AE24"/>
      <c r="AF24"/>
    </row>
    <row r="25" spans="4:32" ht="26.25" x14ac:dyDescent="0.35">
      <c r="D25" s="65"/>
      <c r="E25" s="65"/>
      <c r="L25" s="82"/>
      <c r="M25" s="82"/>
      <c r="N25" s="82"/>
      <c r="O25" s="82"/>
      <c r="P25" s="82"/>
      <c r="Q25" s="82"/>
      <c r="R25" s="82"/>
      <c r="S25" s="92"/>
      <c r="T25" s="92"/>
      <c r="U25" s="78"/>
      <c r="V25" s="78"/>
      <c r="W25" s="90"/>
      <c r="X25" s="90"/>
      <c r="Y25" s="90"/>
      <c r="Z25" s="90"/>
      <c r="AA25" s="90"/>
      <c r="AB25" s="90"/>
      <c r="AC25" s="90"/>
      <c r="AD25" s="90"/>
      <c r="AE25"/>
      <c r="AF25"/>
    </row>
    <row r="26" spans="4:32" ht="26.25" x14ac:dyDescent="0.35">
      <c r="D26" s="65"/>
      <c r="E26" s="65"/>
      <c r="L26" s="99"/>
      <c r="M26" s="99"/>
      <c r="N26" s="99"/>
      <c r="O26" s="99"/>
      <c r="P26" s="99"/>
      <c r="Q26" s="99"/>
      <c r="R26" s="82"/>
      <c r="S26" s="92"/>
      <c r="T26" s="92"/>
      <c r="U26" s="78"/>
      <c r="V26" s="78"/>
      <c r="W26" s="3"/>
      <c r="X26" s="3"/>
      <c r="Y26" s="3"/>
      <c r="Z26" s="3"/>
      <c r="AA26" s="3"/>
      <c r="AB26" s="3"/>
      <c r="AC26" s="3"/>
      <c r="AD26" s="3"/>
    </row>
    <row r="27" spans="4:32" ht="26.25" x14ac:dyDescent="0.35">
      <c r="D27" s="65"/>
      <c r="E27" s="65"/>
      <c r="L27" s="82"/>
      <c r="M27" s="82"/>
      <c r="N27" s="82"/>
      <c r="O27" s="82"/>
      <c r="P27" s="82"/>
      <c r="Q27" s="82"/>
      <c r="R27" s="82"/>
      <c r="S27" s="92"/>
      <c r="T27" s="92"/>
      <c r="U27" s="78"/>
      <c r="V27" s="78"/>
      <c r="W27" s="3"/>
      <c r="X27" s="3"/>
      <c r="Y27" s="3"/>
      <c r="Z27" s="3"/>
      <c r="AA27" s="3"/>
      <c r="AB27" s="3"/>
      <c r="AC27" s="3"/>
      <c r="AD27" s="3"/>
    </row>
    <row r="28" spans="4:32" ht="26.25" x14ac:dyDescent="0.35">
      <c r="D28" s="65"/>
      <c r="E28" s="65"/>
      <c r="L28" s="82"/>
      <c r="M28" s="82"/>
      <c r="N28" s="82"/>
      <c r="O28" s="82"/>
      <c r="P28" s="82"/>
      <c r="Q28" s="82"/>
      <c r="R28" s="82"/>
      <c r="S28" s="92"/>
      <c r="T28" s="92"/>
      <c r="U28" s="78"/>
      <c r="V28" s="78"/>
      <c r="W28" s="3"/>
      <c r="X28" s="3"/>
      <c r="Y28" s="3"/>
      <c r="Z28" s="3"/>
      <c r="AA28" s="3"/>
      <c r="AB28" s="3"/>
      <c r="AC28" s="3"/>
      <c r="AD28" s="3"/>
    </row>
    <row r="29" spans="4:32" ht="23.25" x14ac:dyDescent="0.35">
      <c r="L29" s="82"/>
      <c r="M29" s="82"/>
      <c r="N29" s="82"/>
      <c r="O29" s="82"/>
      <c r="P29" s="82"/>
      <c r="Q29" s="82"/>
      <c r="R29" s="82"/>
      <c r="S29" s="92"/>
      <c r="T29" s="92"/>
      <c r="U29" s="78"/>
      <c r="V29" s="78"/>
      <c r="W29" s="3"/>
      <c r="X29" s="3"/>
      <c r="Y29" s="3"/>
      <c r="Z29" s="3"/>
      <c r="AA29" s="3"/>
      <c r="AB29" s="3"/>
      <c r="AC29" s="3"/>
      <c r="AD29" s="3"/>
    </row>
    <row r="30" spans="4:32" ht="23.25" x14ac:dyDescent="0.35">
      <c r="L30" s="82"/>
      <c r="M30" s="82"/>
      <c r="N30" s="82"/>
      <c r="O30" s="82"/>
      <c r="P30" s="82"/>
      <c r="Q30" s="82"/>
      <c r="R30" s="82"/>
      <c r="S30" s="82"/>
      <c r="T30" s="82"/>
      <c r="W30" s="3"/>
      <c r="X30" s="3"/>
      <c r="Y30" s="3"/>
      <c r="Z30" s="3"/>
      <c r="AA30" s="3"/>
      <c r="AB30" s="3"/>
      <c r="AC30" s="3"/>
      <c r="AD30" s="3"/>
    </row>
    <row r="31" spans="4:32" ht="23.25" x14ac:dyDescent="0.35">
      <c r="L31" s="99"/>
      <c r="M31" s="99"/>
      <c r="N31" s="99"/>
      <c r="O31" s="99"/>
      <c r="P31" s="99"/>
      <c r="Q31" s="99"/>
      <c r="R31" s="99"/>
      <c r="S31" s="99"/>
      <c r="T31" s="99"/>
      <c r="W31" s="3"/>
      <c r="X31" s="3"/>
      <c r="Y31" s="3"/>
      <c r="Z31" s="3"/>
      <c r="AA31" s="3"/>
      <c r="AB31" s="3"/>
      <c r="AC31" s="3"/>
      <c r="AD31" s="3"/>
    </row>
    <row r="32" spans="4:32" ht="23.25" x14ac:dyDescent="0.35">
      <c r="L32" s="82"/>
      <c r="M32" s="82"/>
      <c r="N32" s="82"/>
      <c r="O32" s="82"/>
      <c r="P32" s="82"/>
      <c r="Q32" s="82"/>
      <c r="R32" s="82"/>
      <c r="S32" s="82"/>
      <c r="T32" s="82"/>
    </row>
    <row r="33" spans="12:20" ht="23.25" x14ac:dyDescent="0.35">
      <c r="L33" s="82"/>
      <c r="M33" s="82"/>
      <c r="N33" s="82"/>
      <c r="O33" s="82"/>
      <c r="P33" s="82"/>
      <c r="Q33" s="82"/>
      <c r="R33" s="82"/>
      <c r="S33" s="82"/>
      <c r="T33" s="82"/>
    </row>
  </sheetData>
  <mergeCells count="3">
    <mergeCell ref="U12:U13"/>
    <mergeCell ref="E17:H17"/>
    <mergeCell ref="U17:U18"/>
  </mergeCell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E39:V100"/>
  <sheetViews>
    <sheetView zoomScale="50" zoomScaleNormal="50" workbookViewId="0">
      <selection activeCell="U29" sqref="U29"/>
    </sheetView>
  </sheetViews>
  <sheetFormatPr defaultColWidth="9.140625" defaultRowHeight="15" x14ac:dyDescent="0.25"/>
  <cols>
    <col min="1" max="1" width="9.140625" style="1" customWidth="1"/>
    <col min="2" max="2" width="7" style="1" customWidth="1"/>
    <col min="3" max="4" width="9.140625" style="1"/>
    <col min="5" max="5" width="17.5703125" style="1" customWidth="1"/>
    <col min="6" max="6" width="16.140625" style="1" customWidth="1"/>
    <col min="7" max="7" width="14.42578125" style="1" customWidth="1"/>
    <col min="8" max="8" width="14.28515625" style="1" customWidth="1"/>
    <col min="9" max="9" width="13.42578125" style="1" customWidth="1"/>
    <col min="10" max="10" width="15.42578125" style="1" customWidth="1"/>
    <col min="11" max="15" width="9.140625" style="1"/>
    <col min="16" max="16" width="19.42578125" style="1" customWidth="1"/>
    <col min="17" max="17" width="23.7109375" style="1" customWidth="1"/>
    <col min="18" max="18" width="23.42578125" style="1" customWidth="1"/>
    <col min="19" max="19" width="23.140625" style="1" customWidth="1"/>
    <col min="20" max="20" width="21" style="1" customWidth="1"/>
    <col min="21" max="21" width="18.28515625" style="1" customWidth="1"/>
    <col min="22" max="22" width="16.85546875" style="1" customWidth="1"/>
    <col min="23" max="23" width="16.42578125" style="1" customWidth="1"/>
    <col min="24" max="24" width="19.140625" style="1" customWidth="1"/>
    <col min="25" max="25" width="19.42578125" style="1" customWidth="1"/>
    <col min="26" max="26" width="18.7109375" style="1" customWidth="1"/>
    <col min="27" max="27" width="19.42578125" style="1" customWidth="1"/>
    <col min="28" max="16384" width="9.140625" style="1"/>
  </cols>
  <sheetData>
    <row r="39" spans="5:22" ht="15.75" thickBot="1" x14ac:dyDescent="0.3"/>
    <row r="40" spans="5:22" ht="126.75" customHeight="1" thickBot="1" x14ac:dyDescent="0.3">
      <c r="E40" s="143" t="s">
        <v>78</v>
      </c>
      <c r="F40" s="103" t="s">
        <v>91</v>
      </c>
      <c r="G40" s="103" t="s">
        <v>92</v>
      </c>
      <c r="H40" s="103" t="s">
        <v>93</v>
      </c>
      <c r="I40" s="103" t="s">
        <v>94</v>
      </c>
      <c r="J40" s="104" t="s">
        <v>95</v>
      </c>
      <c r="K40" s="320" t="s">
        <v>96</v>
      </c>
      <c r="L40" s="321"/>
      <c r="M40" s="105"/>
      <c r="P40" s="143" t="s">
        <v>78</v>
      </c>
      <c r="Q40" s="107" t="s">
        <v>90</v>
      </c>
      <c r="R40" s="107" t="s">
        <v>80</v>
      </c>
      <c r="S40" s="107" t="s">
        <v>81</v>
      </c>
      <c r="T40" s="108" t="s">
        <v>97</v>
      </c>
    </row>
    <row r="41" spans="5:22" ht="39.75" customHeight="1" thickBot="1" x14ac:dyDescent="0.3">
      <c r="E41" s="109" t="s">
        <v>79</v>
      </c>
      <c r="F41" s="101">
        <v>0</v>
      </c>
      <c r="G41" s="110">
        <v>0</v>
      </c>
      <c r="H41" s="110">
        <v>6</v>
      </c>
      <c r="I41" s="110">
        <v>6</v>
      </c>
      <c r="J41" s="111">
        <v>0</v>
      </c>
      <c r="K41" s="318" t="s">
        <v>98</v>
      </c>
      <c r="L41" s="319"/>
      <c r="M41" s="105"/>
      <c r="P41" s="109" t="s">
        <v>79</v>
      </c>
      <c r="Q41" s="112">
        <v>4</v>
      </c>
      <c r="R41" s="112">
        <v>5</v>
      </c>
      <c r="S41" s="112">
        <v>12</v>
      </c>
      <c r="T41" s="113">
        <f>((S41-Q41)/6)^2</f>
        <v>1.7777777777777777</v>
      </c>
      <c r="V41" s="114"/>
    </row>
    <row r="42" spans="5:22" ht="36" customHeight="1" thickBot="1" x14ac:dyDescent="0.3">
      <c r="E42" s="100" t="s">
        <v>82</v>
      </c>
      <c r="F42" s="101">
        <v>0</v>
      </c>
      <c r="G42" s="110">
        <v>7</v>
      </c>
      <c r="H42" s="110">
        <v>2</v>
      </c>
      <c r="I42" s="110">
        <v>9</v>
      </c>
      <c r="J42" s="101">
        <v>7</v>
      </c>
      <c r="K42" s="316"/>
      <c r="L42" s="317"/>
      <c r="P42" s="100" t="s">
        <v>82</v>
      </c>
      <c r="Q42" s="112">
        <v>1</v>
      </c>
      <c r="R42" s="112">
        <v>1.5</v>
      </c>
      <c r="S42" s="112">
        <v>5</v>
      </c>
      <c r="T42" s="115"/>
    </row>
    <row r="43" spans="5:22" ht="33.75" customHeight="1" thickBot="1" x14ac:dyDescent="0.3">
      <c r="E43" s="100" t="s">
        <v>83</v>
      </c>
      <c r="F43" s="101">
        <v>6</v>
      </c>
      <c r="G43" s="110">
        <v>10</v>
      </c>
      <c r="H43" s="110">
        <v>9</v>
      </c>
      <c r="I43" s="110">
        <v>13</v>
      </c>
      <c r="J43" s="101">
        <v>4</v>
      </c>
      <c r="K43" s="316"/>
      <c r="L43" s="317"/>
      <c r="P43" s="100" t="s">
        <v>83</v>
      </c>
      <c r="Q43" s="112">
        <v>2</v>
      </c>
      <c r="R43" s="112">
        <v>3</v>
      </c>
      <c r="S43" s="112">
        <v>4</v>
      </c>
      <c r="T43" s="115"/>
    </row>
    <row r="44" spans="5:22" ht="29.25" customHeight="1" thickBot="1" x14ac:dyDescent="0.3">
      <c r="E44" s="100" t="s">
        <v>84</v>
      </c>
      <c r="F44" s="101">
        <v>6</v>
      </c>
      <c r="G44" s="110">
        <v>7</v>
      </c>
      <c r="H44" s="110">
        <v>11</v>
      </c>
      <c r="I44" s="110">
        <v>12</v>
      </c>
      <c r="J44" s="101">
        <v>1</v>
      </c>
      <c r="K44" s="316"/>
      <c r="L44" s="317"/>
      <c r="P44" s="100" t="s">
        <v>84</v>
      </c>
      <c r="Q44" s="112">
        <v>3</v>
      </c>
      <c r="R44" s="112">
        <v>4</v>
      </c>
      <c r="S44" s="112">
        <v>11</v>
      </c>
      <c r="T44" s="115"/>
    </row>
    <row r="45" spans="5:22" ht="30" customHeight="1" thickBot="1" x14ac:dyDescent="0.3">
      <c r="E45" s="109" t="s">
        <v>85</v>
      </c>
      <c r="F45" s="101">
        <v>6</v>
      </c>
      <c r="G45" s="110">
        <v>6</v>
      </c>
      <c r="H45" s="110">
        <v>9</v>
      </c>
      <c r="I45" s="110">
        <v>9</v>
      </c>
      <c r="J45" s="111">
        <v>0</v>
      </c>
      <c r="K45" s="318" t="s">
        <v>98</v>
      </c>
      <c r="L45" s="319"/>
      <c r="P45" s="109" t="s">
        <v>85</v>
      </c>
      <c r="Q45" s="112">
        <v>2</v>
      </c>
      <c r="R45" s="112">
        <v>3</v>
      </c>
      <c r="S45" s="112">
        <v>4</v>
      </c>
      <c r="T45" s="113">
        <f>((S45-Q45)/6)^2</f>
        <v>0.1111111111111111</v>
      </c>
    </row>
    <row r="46" spans="5:22" ht="27.75" customHeight="1" thickBot="1" x14ac:dyDescent="0.3">
      <c r="E46" s="100" t="s">
        <v>30</v>
      </c>
      <c r="F46" s="101">
        <v>9</v>
      </c>
      <c r="G46" s="110">
        <v>13</v>
      </c>
      <c r="H46" s="110">
        <v>11</v>
      </c>
      <c r="I46" s="101">
        <v>15</v>
      </c>
      <c r="J46" s="101">
        <v>4</v>
      </c>
      <c r="K46" s="316"/>
      <c r="L46" s="317"/>
      <c r="P46" s="100" t="s">
        <v>30</v>
      </c>
      <c r="Q46" s="112">
        <v>1.5</v>
      </c>
      <c r="R46" s="112">
        <v>2</v>
      </c>
      <c r="S46" s="112">
        <v>2.5</v>
      </c>
      <c r="T46" s="115"/>
    </row>
    <row r="47" spans="5:22" ht="32.25" customHeight="1" thickBot="1" x14ac:dyDescent="0.3">
      <c r="E47" s="100" t="s">
        <v>86</v>
      </c>
      <c r="F47" s="101">
        <v>11</v>
      </c>
      <c r="G47" s="110">
        <v>12</v>
      </c>
      <c r="H47" s="110">
        <v>14</v>
      </c>
      <c r="I47" s="101">
        <v>15</v>
      </c>
      <c r="J47" s="101">
        <v>1</v>
      </c>
      <c r="K47" s="316"/>
      <c r="L47" s="317"/>
      <c r="P47" s="100" t="s">
        <v>86</v>
      </c>
      <c r="Q47" s="112">
        <v>1.5</v>
      </c>
      <c r="R47" s="112">
        <v>3</v>
      </c>
      <c r="S47" s="112">
        <v>4.5</v>
      </c>
      <c r="T47" s="115"/>
    </row>
    <row r="48" spans="5:22" ht="28.5" customHeight="1" thickBot="1" x14ac:dyDescent="0.3">
      <c r="E48" s="109" t="s">
        <v>87</v>
      </c>
      <c r="F48" s="101">
        <v>9</v>
      </c>
      <c r="G48" s="110">
        <v>9</v>
      </c>
      <c r="H48" s="101">
        <v>13</v>
      </c>
      <c r="I48" s="110">
        <v>13</v>
      </c>
      <c r="J48" s="111">
        <v>0</v>
      </c>
      <c r="K48" s="318" t="s">
        <v>98</v>
      </c>
      <c r="L48" s="319"/>
      <c r="P48" s="109" t="s">
        <v>87</v>
      </c>
      <c r="Q48" s="112">
        <v>2.5</v>
      </c>
      <c r="R48" s="112">
        <v>3.5</v>
      </c>
      <c r="S48" s="112">
        <v>7.5</v>
      </c>
      <c r="T48" s="113">
        <f t="shared" ref="T48:T50" si="0">((S48-Q48)/6)^2</f>
        <v>0.69444444444444453</v>
      </c>
    </row>
    <row r="49" spans="5:20" ht="33" customHeight="1" thickBot="1" x14ac:dyDescent="0.3">
      <c r="E49" s="109" t="s">
        <v>88</v>
      </c>
      <c r="F49" s="101">
        <v>13</v>
      </c>
      <c r="G49" s="110">
        <v>13</v>
      </c>
      <c r="H49" s="101">
        <v>15</v>
      </c>
      <c r="I49" s="110">
        <v>15</v>
      </c>
      <c r="J49" s="111">
        <v>0</v>
      </c>
      <c r="K49" s="318" t="s">
        <v>98</v>
      </c>
      <c r="L49" s="319"/>
      <c r="P49" s="109" t="s">
        <v>88</v>
      </c>
      <c r="Q49" s="112">
        <v>1.5</v>
      </c>
      <c r="R49" s="112">
        <v>2</v>
      </c>
      <c r="S49" s="112">
        <v>2.5</v>
      </c>
      <c r="T49" s="113">
        <f t="shared" si="0"/>
        <v>2.7777777777777776E-2</v>
      </c>
    </row>
    <row r="50" spans="5:20" ht="34.5" customHeight="1" thickBot="1" x14ac:dyDescent="0.3">
      <c r="E50" s="109" t="s">
        <v>89</v>
      </c>
      <c r="F50" s="101">
        <v>15</v>
      </c>
      <c r="G50" s="101">
        <v>15</v>
      </c>
      <c r="H50" s="101">
        <v>17</v>
      </c>
      <c r="I50" s="110">
        <v>17</v>
      </c>
      <c r="J50" s="111">
        <v>0</v>
      </c>
      <c r="K50" s="318" t="s">
        <v>98</v>
      </c>
      <c r="L50" s="319"/>
      <c r="P50" s="109" t="s">
        <v>89</v>
      </c>
      <c r="Q50" s="112">
        <v>1</v>
      </c>
      <c r="R50" s="112">
        <v>2</v>
      </c>
      <c r="S50" s="112">
        <v>3</v>
      </c>
      <c r="T50" s="113">
        <f t="shared" si="0"/>
        <v>0.1111111111111111</v>
      </c>
    </row>
    <row r="71" spans="9:10" ht="25.5" customHeight="1" x14ac:dyDescent="0.25"/>
    <row r="74" spans="9:10" x14ac:dyDescent="0.25">
      <c r="I74" s="314"/>
      <c r="J74" s="314"/>
    </row>
    <row r="75" spans="9:10" x14ac:dyDescent="0.25">
      <c r="I75" s="314"/>
      <c r="J75" s="314"/>
    </row>
    <row r="79" spans="9:10" ht="25.5" customHeight="1" x14ac:dyDescent="0.25"/>
    <row r="81" spans="9:18" x14ac:dyDescent="0.25">
      <c r="I81" s="314"/>
      <c r="J81" s="314"/>
    </row>
    <row r="82" spans="9:18" x14ac:dyDescent="0.25">
      <c r="I82" s="314"/>
      <c r="J82" s="314"/>
    </row>
    <row r="86" spans="9:18" ht="25.5" customHeight="1" x14ac:dyDescent="0.25"/>
    <row r="87" spans="9:18" x14ac:dyDescent="0.25">
      <c r="I87" s="314"/>
      <c r="J87" s="314"/>
    </row>
    <row r="88" spans="9:18" x14ac:dyDescent="0.25">
      <c r="I88" s="314"/>
      <c r="J88" s="314"/>
    </row>
    <row r="89" spans="9:18" x14ac:dyDescent="0.25">
      <c r="I89" s="314"/>
      <c r="J89" s="314"/>
    </row>
    <row r="93" spans="9:18" ht="24.75" customHeight="1" x14ac:dyDescent="0.25">
      <c r="P93" s="116"/>
      <c r="Q93" s="315"/>
      <c r="R93" s="315"/>
    </row>
    <row r="94" spans="9:18" x14ac:dyDescent="0.25">
      <c r="Q94" s="315"/>
      <c r="R94" s="315"/>
    </row>
    <row r="99" spans="17:18" ht="26.25" customHeight="1" x14ac:dyDescent="0.25">
      <c r="Q99" s="315"/>
      <c r="R99" s="315"/>
    </row>
    <row r="100" spans="17:18" x14ac:dyDescent="0.25">
      <c r="Q100" s="315"/>
      <c r="R100" s="315"/>
    </row>
  </sheetData>
  <mergeCells count="16">
    <mergeCell ref="K45:L45"/>
    <mergeCell ref="K40:L40"/>
    <mergeCell ref="K41:L41"/>
    <mergeCell ref="K42:L42"/>
    <mergeCell ref="K43:L43"/>
    <mergeCell ref="K44:L44"/>
    <mergeCell ref="I81:J82"/>
    <mergeCell ref="I87:J89"/>
    <mergeCell ref="Q93:R94"/>
    <mergeCell ref="Q99:R100"/>
    <mergeCell ref="K46:L46"/>
    <mergeCell ref="K47:L47"/>
    <mergeCell ref="K48:L48"/>
    <mergeCell ref="K49:L49"/>
    <mergeCell ref="K50:L50"/>
    <mergeCell ref="I74:J75"/>
  </mergeCells>
  <pageMargins left="0.7" right="0.7" top="0.75" bottom="0.75" header="0.3" footer="0.3"/>
  <pageSetup scale="1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G23:M53"/>
  <sheetViews>
    <sheetView zoomScale="70" zoomScaleNormal="70" workbookViewId="0">
      <selection activeCell="U61" sqref="A1:U61"/>
    </sheetView>
  </sheetViews>
  <sheetFormatPr defaultColWidth="9.140625" defaultRowHeight="15" x14ac:dyDescent="0.25"/>
  <cols>
    <col min="1" max="1" width="9.140625" style="3"/>
    <col min="2" max="2" width="9.28515625" style="3" customWidth="1"/>
    <col min="3" max="3" width="18.42578125" style="3" customWidth="1"/>
    <col min="4" max="4" width="10.7109375" style="3" customWidth="1"/>
    <col min="5" max="5" width="9.140625" style="3"/>
    <col min="6" max="6" width="10.5703125" style="3" customWidth="1"/>
    <col min="7" max="7" width="18.28515625" style="3" customWidth="1"/>
    <col min="8" max="8" width="18.7109375" style="3" customWidth="1"/>
    <col min="9" max="9" width="25.7109375" style="3" customWidth="1"/>
    <col min="10" max="10" width="21" style="3" customWidth="1"/>
    <col min="11" max="11" width="19.28515625" style="3" customWidth="1"/>
    <col min="12" max="13" width="16.7109375" style="3" customWidth="1"/>
    <col min="14" max="14" width="4.5703125" style="3" customWidth="1"/>
    <col min="15" max="15" width="11.5703125" style="3" customWidth="1"/>
    <col min="16" max="16" width="6.5703125" style="3" customWidth="1"/>
    <col min="17" max="17" width="9" style="3" customWidth="1"/>
    <col min="18" max="18" width="12.140625" style="3" customWidth="1"/>
    <col min="19" max="19" width="10.85546875" style="3" customWidth="1"/>
    <col min="20" max="20" width="11.42578125" style="3" customWidth="1"/>
    <col min="21" max="21" width="9.7109375" style="3" customWidth="1"/>
    <col min="22" max="22" width="11.7109375" style="3" customWidth="1"/>
    <col min="23" max="23" width="9.85546875" style="3" customWidth="1"/>
    <col min="24" max="24" width="10" style="3" customWidth="1"/>
    <col min="25" max="16384" width="9.140625" style="3"/>
  </cols>
  <sheetData>
    <row r="23" spans="7:13" ht="22.9" customHeight="1" x14ac:dyDescent="0.25"/>
    <row r="24" spans="7:13" ht="21.6" customHeight="1" x14ac:dyDescent="0.25"/>
    <row r="27" spans="7:13" ht="22.9" customHeight="1" x14ac:dyDescent="0.25"/>
    <row r="28" spans="7:13" ht="19.149999999999999" customHeight="1" x14ac:dyDescent="0.25"/>
    <row r="29" spans="7:13" ht="36" customHeight="1" x14ac:dyDescent="0.25">
      <c r="G29" s="19" t="s">
        <v>1</v>
      </c>
      <c r="H29" s="19" t="s">
        <v>2</v>
      </c>
      <c r="I29" s="19" t="s">
        <v>13</v>
      </c>
      <c r="J29" s="19" t="s">
        <v>14</v>
      </c>
      <c r="M29" s="2"/>
    </row>
    <row r="30" spans="7:13" ht="33" customHeight="1" x14ac:dyDescent="0.25">
      <c r="G30" s="21">
        <v>1</v>
      </c>
      <c r="H30" s="21">
        <v>100</v>
      </c>
      <c r="I30" s="21">
        <v>0.05</v>
      </c>
      <c r="J30" s="173"/>
      <c r="M30" s="4"/>
    </row>
    <row r="31" spans="7:13" ht="27" x14ac:dyDescent="0.25">
      <c r="G31" s="21">
        <v>2</v>
      </c>
      <c r="H31" s="21">
        <v>90</v>
      </c>
      <c r="I31" s="21">
        <v>0.05</v>
      </c>
      <c r="J31" s="24"/>
      <c r="M31" s="4"/>
    </row>
    <row r="32" spans="7:13" ht="27" x14ac:dyDescent="0.25">
      <c r="G32" s="21">
        <v>3</v>
      </c>
      <c r="H32" s="21">
        <v>105</v>
      </c>
      <c r="I32" s="21">
        <v>0.2</v>
      </c>
      <c r="J32" s="174"/>
      <c r="M32" s="4"/>
    </row>
    <row r="33" spans="7:13" ht="27" x14ac:dyDescent="0.25">
      <c r="G33" s="21">
        <v>4</v>
      </c>
      <c r="H33" s="21">
        <v>95</v>
      </c>
      <c r="I33" s="21">
        <v>0.3</v>
      </c>
      <c r="J33" s="174"/>
      <c r="M33" s="4"/>
    </row>
    <row r="34" spans="7:13" ht="27" x14ac:dyDescent="0.25">
      <c r="G34" s="21">
        <v>5</v>
      </c>
      <c r="H34" s="21">
        <v>110</v>
      </c>
      <c r="I34" s="21">
        <v>0.4</v>
      </c>
      <c r="J34" s="173"/>
      <c r="M34" s="4"/>
    </row>
    <row r="35" spans="7:13" ht="31.5" customHeight="1" x14ac:dyDescent="0.25">
      <c r="G35" s="25">
        <v>6</v>
      </c>
      <c r="H35" s="21"/>
      <c r="I35" s="22"/>
      <c r="J35" s="175">
        <f>((H30*I30)+(H31*I31)+(H32*I32)+(H33*I33)+(H34*I34))</f>
        <v>103</v>
      </c>
      <c r="M35" s="4"/>
    </row>
    <row r="46" spans="7:13" ht="27" x14ac:dyDescent="0.25">
      <c r="G46" s="19" t="s">
        <v>1</v>
      </c>
      <c r="H46" s="19" t="s">
        <v>2</v>
      </c>
      <c r="I46" s="19" t="s">
        <v>13</v>
      </c>
      <c r="J46" s="19" t="s">
        <v>14</v>
      </c>
    </row>
    <row r="47" spans="7:13" ht="27" x14ac:dyDescent="0.25">
      <c r="G47" s="21">
        <v>1</v>
      </c>
      <c r="H47" s="21">
        <v>100</v>
      </c>
      <c r="I47" s="21"/>
      <c r="J47" s="176"/>
    </row>
    <row r="48" spans="7:13" ht="27" x14ac:dyDescent="0.25">
      <c r="G48" s="21">
        <v>2</v>
      </c>
      <c r="H48" s="21">
        <v>90</v>
      </c>
      <c r="I48" s="21">
        <v>0.05</v>
      </c>
      <c r="J48" s="174"/>
    </row>
    <row r="49" spans="7:10" ht="27" x14ac:dyDescent="0.25">
      <c r="G49" s="21">
        <v>3</v>
      </c>
      <c r="H49" s="21">
        <v>105</v>
      </c>
      <c r="I49" s="21">
        <v>0.05</v>
      </c>
      <c r="J49" s="174"/>
    </row>
    <row r="50" spans="7:10" ht="27" x14ac:dyDescent="0.25">
      <c r="G50" s="21">
        <v>4</v>
      </c>
      <c r="H50" s="21">
        <v>95</v>
      </c>
      <c r="I50" s="21">
        <v>0.2</v>
      </c>
      <c r="J50" s="174"/>
    </row>
    <row r="51" spans="7:10" ht="27" x14ac:dyDescent="0.25">
      <c r="G51" s="21">
        <v>5</v>
      </c>
      <c r="H51" s="21">
        <v>110</v>
      </c>
      <c r="I51" s="21">
        <v>0.3</v>
      </c>
      <c r="J51" s="174"/>
    </row>
    <row r="52" spans="7:10" ht="27" x14ac:dyDescent="0.25">
      <c r="G52" s="21">
        <v>6</v>
      </c>
      <c r="H52" s="21">
        <v>35</v>
      </c>
      <c r="I52" s="21">
        <v>0.4</v>
      </c>
      <c r="J52" s="174"/>
    </row>
    <row r="53" spans="7:10" ht="27" x14ac:dyDescent="0.25">
      <c r="G53" s="25">
        <v>7</v>
      </c>
      <c r="H53" s="21"/>
      <c r="I53" s="22"/>
      <c r="J53" s="177">
        <f>H52*I52+H51*I51+H50*I50+H49*I49+H48*I48</f>
        <v>75.75</v>
      </c>
    </row>
  </sheetData>
  <pageMargins left="0.7" right="0.7" top="0.75" bottom="0.75" header="0.3" footer="0.3"/>
  <pageSetup scale="47"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E39:V100"/>
  <sheetViews>
    <sheetView zoomScale="50" zoomScaleNormal="50" workbookViewId="0"/>
  </sheetViews>
  <sheetFormatPr defaultColWidth="9.140625" defaultRowHeight="15" x14ac:dyDescent="0.25"/>
  <cols>
    <col min="1" max="1" width="9.140625" style="1" customWidth="1"/>
    <col min="2" max="2" width="7" style="1" customWidth="1"/>
    <col min="3" max="4" width="9.140625" style="1"/>
    <col min="5" max="5" width="17.5703125" style="1" customWidth="1"/>
    <col min="6" max="6" width="16.140625" style="1" customWidth="1"/>
    <col min="7" max="7" width="14.42578125" style="1" customWidth="1"/>
    <col min="8" max="8" width="14.28515625" style="1" customWidth="1"/>
    <col min="9" max="9" width="13.42578125" style="1" customWidth="1"/>
    <col min="10" max="10" width="15.42578125" style="1" customWidth="1"/>
    <col min="11" max="15" width="9.140625" style="1"/>
    <col min="16" max="16" width="19.42578125" style="1" customWidth="1"/>
    <col min="17" max="17" width="23.7109375" style="1" customWidth="1"/>
    <col min="18" max="18" width="23.42578125" style="1" customWidth="1"/>
    <col min="19" max="19" width="23.140625" style="1" customWidth="1"/>
    <col min="20" max="20" width="21" style="1" customWidth="1"/>
    <col min="21" max="21" width="18.28515625" style="1" customWidth="1"/>
    <col min="22" max="22" width="16.85546875" style="1" customWidth="1"/>
    <col min="23" max="23" width="16.42578125" style="1" customWidth="1"/>
    <col min="24" max="24" width="19.140625" style="1" customWidth="1"/>
    <col min="25" max="25" width="19.42578125" style="1" customWidth="1"/>
    <col min="26" max="26" width="18.7109375" style="1" customWidth="1"/>
    <col min="27" max="27" width="19.42578125" style="1" customWidth="1"/>
    <col min="28" max="16384" width="9.140625" style="1"/>
  </cols>
  <sheetData>
    <row r="39" spans="5:22" ht="15.75" thickBot="1" x14ac:dyDescent="0.3"/>
    <row r="40" spans="5:22" ht="126.75" customHeight="1" thickBot="1" x14ac:dyDescent="0.3">
      <c r="E40" s="143" t="s">
        <v>78</v>
      </c>
      <c r="F40" s="103" t="s">
        <v>91</v>
      </c>
      <c r="G40" s="103" t="s">
        <v>92</v>
      </c>
      <c r="H40" s="103" t="s">
        <v>93</v>
      </c>
      <c r="I40" s="103" t="s">
        <v>94</v>
      </c>
      <c r="J40" s="104" t="s">
        <v>95</v>
      </c>
      <c r="K40" s="320" t="s">
        <v>96</v>
      </c>
      <c r="L40" s="321"/>
      <c r="M40" s="105"/>
      <c r="P40" s="143" t="s">
        <v>78</v>
      </c>
      <c r="Q40" s="107" t="s">
        <v>90</v>
      </c>
      <c r="R40" s="107" t="s">
        <v>80</v>
      </c>
      <c r="S40" s="107" t="s">
        <v>81</v>
      </c>
      <c r="T40" s="108" t="s">
        <v>97</v>
      </c>
    </row>
    <row r="41" spans="5:22" ht="39.75" customHeight="1" thickBot="1" x14ac:dyDescent="0.3">
      <c r="E41" s="109" t="s">
        <v>79</v>
      </c>
      <c r="F41" s="101">
        <v>0</v>
      </c>
      <c r="G41" s="110">
        <v>0</v>
      </c>
      <c r="H41" s="110">
        <v>6</v>
      </c>
      <c r="I41" s="110">
        <v>6</v>
      </c>
      <c r="J41" s="111">
        <v>0</v>
      </c>
      <c r="K41" s="318" t="s">
        <v>98</v>
      </c>
      <c r="L41" s="319"/>
      <c r="M41" s="105"/>
      <c r="P41" s="109" t="s">
        <v>79</v>
      </c>
      <c r="Q41" s="112">
        <v>4</v>
      </c>
      <c r="R41" s="112">
        <v>5</v>
      </c>
      <c r="S41" s="112">
        <v>12</v>
      </c>
      <c r="T41" s="113">
        <f>((S41-Q41)/6)^2</f>
        <v>1.7777777777777777</v>
      </c>
      <c r="V41" s="114"/>
    </row>
    <row r="42" spans="5:22" ht="36" customHeight="1" thickBot="1" x14ac:dyDescent="0.3">
      <c r="E42" s="100" t="s">
        <v>82</v>
      </c>
      <c r="F42" s="101">
        <v>0</v>
      </c>
      <c r="G42" s="110">
        <v>7</v>
      </c>
      <c r="H42" s="110">
        <v>2</v>
      </c>
      <c r="I42" s="110">
        <v>9</v>
      </c>
      <c r="J42" s="101">
        <v>7</v>
      </c>
      <c r="K42" s="316"/>
      <c r="L42" s="317"/>
      <c r="P42" s="100" t="s">
        <v>82</v>
      </c>
      <c r="Q42" s="112">
        <v>1</v>
      </c>
      <c r="R42" s="112">
        <v>1.5</v>
      </c>
      <c r="S42" s="112">
        <v>5</v>
      </c>
      <c r="T42" s="115"/>
    </row>
    <row r="43" spans="5:22" ht="33.75" customHeight="1" thickBot="1" x14ac:dyDescent="0.3">
      <c r="E43" s="100" t="s">
        <v>83</v>
      </c>
      <c r="F43" s="101">
        <v>6</v>
      </c>
      <c r="G43" s="110">
        <v>10</v>
      </c>
      <c r="H43" s="110">
        <v>9</v>
      </c>
      <c r="I43" s="110">
        <v>13</v>
      </c>
      <c r="J43" s="101">
        <v>4</v>
      </c>
      <c r="K43" s="316"/>
      <c r="L43" s="317"/>
      <c r="P43" s="100" t="s">
        <v>83</v>
      </c>
      <c r="Q43" s="112">
        <v>2</v>
      </c>
      <c r="R43" s="112">
        <v>3</v>
      </c>
      <c r="S43" s="112">
        <v>4</v>
      </c>
      <c r="T43" s="115"/>
    </row>
    <row r="44" spans="5:22" ht="29.25" customHeight="1" thickBot="1" x14ac:dyDescent="0.3">
      <c r="E44" s="100" t="s">
        <v>84</v>
      </c>
      <c r="F44" s="101">
        <v>6</v>
      </c>
      <c r="G44" s="110">
        <v>7</v>
      </c>
      <c r="H44" s="110">
        <v>11</v>
      </c>
      <c r="I44" s="110">
        <v>12</v>
      </c>
      <c r="J44" s="101">
        <v>1</v>
      </c>
      <c r="K44" s="316"/>
      <c r="L44" s="317"/>
      <c r="P44" s="100" t="s">
        <v>84</v>
      </c>
      <c r="Q44" s="112">
        <v>3</v>
      </c>
      <c r="R44" s="112">
        <v>4</v>
      </c>
      <c r="S44" s="112">
        <v>11</v>
      </c>
      <c r="T44" s="115"/>
    </row>
    <row r="45" spans="5:22" ht="30" customHeight="1" thickBot="1" x14ac:dyDescent="0.3">
      <c r="E45" s="109" t="s">
        <v>85</v>
      </c>
      <c r="F45" s="101">
        <v>6</v>
      </c>
      <c r="G45" s="110">
        <v>6</v>
      </c>
      <c r="H45" s="110">
        <v>9</v>
      </c>
      <c r="I45" s="110">
        <v>9</v>
      </c>
      <c r="J45" s="111">
        <v>0</v>
      </c>
      <c r="K45" s="318" t="s">
        <v>98</v>
      </c>
      <c r="L45" s="319"/>
      <c r="P45" s="109" t="s">
        <v>85</v>
      </c>
      <c r="Q45" s="112">
        <v>2</v>
      </c>
      <c r="R45" s="112">
        <v>3</v>
      </c>
      <c r="S45" s="112">
        <v>4</v>
      </c>
      <c r="T45" s="113">
        <f>((S45-Q45)/6)^2</f>
        <v>0.1111111111111111</v>
      </c>
    </row>
    <row r="46" spans="5:22" ht="27.75" customHeight="1" thickBot="1" x14ac:dyDescent="0.3">
      <c r="E46" s="100" t="s">
        <v>30</v>
      </c>
      <c r="F46" s="101">
        <v>9</v>
      </c>
      <c r="G46" s="110">
        <v>13</v>
      </c>
      <c r="H46" s="110">
        <v>11</v>
      </c>
      <c r="I46" s="101">
        <v>15</v>
      </c>
      <c r="J46" s="101">
        <v>4</v>
      </c>
      <c r="K46" s="316"/>
      <c r="L46" s="317"/>
      <c r="P46" s="100" t="s">
        <v>30</v>
      </c>
      <c r="Q46" s="112">
        <v>1.5</v>
      </c>
      <c r="R46" s="112">
        <v>2</v>
      </c>
      <c r="S46" s="112">
        <v>2.5</v>
      </c>
      <c r="T46" s="115"/>
    </row>
    <row r="47" spans="5:22" ht="32.25" customHeight="1" thickBot="1" x14ac:dyDescent="0.3">
      <c r="E47" s="100" t="s">
        <v>86</v>
      </c>
      <c r="F47" s="101">
        <v>11</v>
      </c>
      <c r="G47" s="110">
        <v>12</v>
      </c>
      <c r="H47" s="110">
        <v>14</v>
      </c>
      <c r="I47" s="101">
        <v>15</v>
      </c>
      <c r="J47" s="101">
        <v>1</v>
      </c>
      <c r="K47" s="316"/>
      <c r="L47" s="317"/>
      <c r="P47" s="100" t="s">
        <v>86</v>
      </c>
      <c r="Q47" s="112">
        <v>1.5</v>
      </c>
      <c r="R47" s="112">
        <v>3</v>
      </c>
      <c r="S47" s="112">
        <v>4.5</v>
      </c>
      <c r="T47" s="115"/>
    </row>
    <row r="48" spans="5:22" ht="28.5" customHeight="1" thickBot="1" x14ac:dyDescent="0.3">
      <c r="E48" s="109" t="s">
        <v>87</v>
      </c>
      <c r="F48" s="101">
        <v>9</v>
      </c>
      <c r="G48" s="110">
        <v>9</v>
      </c>
      <c r="H48" s="101">
        <v>13</v>
      </c>
      <c r="I48" s="110">
        <v>13</v>
      </c>
      <c r="J48" s="111">
        <v>0</v>
      </c>
      <c r="K48" s="318" t="s">
        <v>98</v>
      </c>
      <c r="L48" s="319"/>
      <c r="P48" s="109" t="s">
        <v>87</v>
      </c>
      <c r="Q48" s="112">
        <v>2.5</v>
      </c>
      <c r="R48" s="112">
        <v>3.5</v>
      </c>
      <c r="S48" s="112">
        <v>7.5</v>
      </c>
      <c r="T48" s="113">
        <f t="shared" ref="T48:T50" si="0">((S48-Q48)/6)^2</f>
        <v>0.69444444444444453</v>
      </c>
    </row>
    <row r="49" spans="5:20" ht="33" customHeight="1" thickBot="1" x14ac:dyDescent="0.3">
      <c r="E49" s="109" t="s">
        <v>88</v>
      </c>
      <c r="F49" s="101">
        <v>13</v>
      </c>
      <c r="G49" s="110">
        <v>13</v>
      </c>
      <c r="H49" s="101">
        <v>15</v>
      </c>
      <c r="I49" s="110">
        <v>15</v>
      </c>
      <c r="J49" s="111">
        <v>0</v>
      </c>
      <c r="K49" s="318" t="s">
        <v>98</v>
      </c>
      <c r="L49" s="319"/>
      <c r="P49" s="109" t="s">
        <v>88</v>
      </c>
      <c r="Q49" s="112">
        <v>1.5</v>
      </c>
      <c r="R49" s="112">
        <v>2</v>
      </c>
      <c r="S49" s="112">
        <v>2.5</v>
      </c>
      <c r="T49" s="113">
        <f t="shared" si="0"/>
        <v>2.7777777777777776E-2</v>
      </c>
    </row>
    <row r="50" spans="5:20" ht="34.5" customHeight="1" thickBot="1" x14ac:dyDescent="0.3">
      <c r="E50" s="109" t="s">
        <v>89</v>
      </c>
      <c r="F50" s="101">
        <v>15</v>
      </c>
      <c r="G50" s="101">
        <v>15</v>
      </c>
      <c r="H50" s="101">
        <v>17</v>
      </c>
      <c r="I50" s="110">
        <v>17</v>
      </c>
      <c r="J50" s="111">
        <v>0</v>
      </c>
      <c r="K50" s="318" t="s">
        <v>98</v>
      </c>
      <c r="L50" s="319"/>
      <c r="P50" s="109" t="s">
        <v>89</v>
      </c>
      <c r="Q50" s="112">
        <v>1</v>
      </c>
      <c r="R50" s="112">
        <v>2</v>
      </c>
      <c r="S50" s="112">
        <v>3</v>
      </c>
      <c r="T50" s="113">
        <f t="shared" si="0"/>
        <v>0.1111111111111111</v>
      </c>
    </row>
    <row r="71" spans="9:10" ht="25.5" customHeight="1" x14ac:dyDescent="0.25"/>
    <row r="74" spans="9:10" x14ac:dyDescent="0.25">
      <c r="I74" s="314"/>
      <c r="J74" s="314"/>
    </row>
    <row r="75" spans="9:10" x14ac:dyDescent="0.25">
      <c r="I75" s="314"/>
      <c r="J75" s="314"/>
    </row>
    <row r="79" spans="9:10" ht="25.5" customHeight="1" x14ac:dyDescent="0.25"/>
    <row r="81" spans="9:18" x14ac:dyDescent="0.25">
      <c r="I81" s="314"/>
      <c r="J81" s="314"/>
    </row>
    <row r="82" spans="9:18" x14ac:dyDescent="0.25">
      <c r="I82" s="314"/>
      <c r="J82" s="314"/>
    </row>
    <row r="86" spans="9:18" ht="25.5" customHeight="1" x14ac:dyDescent="0.25"/>
    <row r="87" spans="9:18" x14ac:dyDescent="0.25">
      <c r="I87" s="314"/>
      <c r="J87" s="314"/>
    </row>
    <row r="88" spans="9:18" x14ac:dyDescent="0.25">
      <c r="I88" s="314"/>
      <c r="J88" s="314"/>
    </row>
    <row r="89" spans="9:18" x14ac:dyDescent="0.25">
      <c r="I89" s="314"/>
      <c r="J89" s="314"/>
    </row>
    <row r="93" spans="9:18" ht="24.75" customHeight="1" x14ac:dyDescent="0.25">
      <c r="P93" s="116"/>
      <c r="Q93" s="315"/>
      <c r="R93" s="315"/>
    </row>
    <row r="94" spans="9:18" x14ac:dyDescent="0.25">
      <c r="Q94" s="315"/>
      <c r="R94" s="315"/>
    </row>
    <row r="99" spans="17:18" ht="26.25" customHeight="1" x14ac:dyDescent="0.25">
      <c r="Q99" s="315"/>
      <c r="R99" s="315"/>
    </row>
    <row r="100" spans="17:18" x14ac:dyDescent="0.25">
      <c r="Q100" s="315"/>
      <c r="R100" s="315"/>
    </row>
  </sheetData>
  <mergeCells count="16">
    <mergeCell ref="I81:J82"/>
    <mergeCell ref="I87:J89"/>
    <mergeCell ref="Q93:R94"/>
    <mergeCell ref="Q99:R100"/>
    <mergeCell ref="K46:L46"/>
    <mergeCell ref="K47:L47"/>
    <mergeCell ref="K48:L48"/>
    <mergeCell ref="K49:L49"/>
    <mergeCell ref="K50:L50"/>
    <mergeCell ref="I74:J75"/>
    <mergeCell ref="K45:L45"/>
    <mergeCell ref="K40:L40"/>
    <mergeCell ref="K41:L41"/>
    <mergeCell ref="K42:L42"/>
    <mergeCell ref="K43:L43"/>
    <mergeCell ref="K44:L44"/>
  </mergeCells>
  <pageMargins left="0.7" right="0.7" top="0.75" bottom="0.75" header="0.3" footer="0.3"/>
  <pageSetup scale="14"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D30:W96"/>
  <sheetViews>
    <sheetView zoomScale="50" zoomScaleNormal="50" workbookViewId="0"/>
  </sheetViews>
  <sheetFormatPr defaultColWidth="9.140625" defaultRowHeight="15" x14ac:dyDescent="0.25"/>
  <cols>
    <col min="1" max="1" width="9.140625" style="1"/>
    <col min="2" max="2" width="9.140625" style="1" customWidth="1"/>
    <col min="3" max="3" width="7" style="1" customWidth="1"/>
    <col min="4" max="5" width="9.140625" style="1"/>
    <col min="6" max="6" width="14.42578125" style="1" customWidth="1"/>
    <col min="7" max="7" width="16.140625" style="1" customWidth="1"/>
    <col min="8" max="8" width="16.7109375" style="1" customWidth="1"/>
    <col min="9" max="9" width="14.28515625" style="1" customWidth="1"/>
    <col min="10" max="10" width="13.42578125" style="1" customWidth="1"/>
    <col min="11" max="11" width="10.85546875" style="1" customWidth="1"/>
    <col min="12" max="16" width="9.140625" style="1"/>
    <col min="17" max="17" width="19.42578125" style="1" customWidth="1"/>
    <col min="18" max="18" width="23.7109375" style="1" customWidth="1"/>
    <col min="19" max="19" width="23.42578125" style="1" customWidth="1"/>
    <col min="20" max="20" width="23.140625" style="1" customWidth="1"/>
    <col min="21" max="21" width="21" style="1" customWidth="1"/>
    <col min="22" max="22" width="18.28515625" style="1" customWidth="1"/>
    <col min="23" max="23" width="16.85546875" style="1" customWidth="1"/>
    <col min="24" max="24" width="16.42578125" style="1" customWidth="1"/>
    <col min="25" max="25" width="19.140625" style="1" customWidth="1"/>
    <col min="26" max="26" width="19.42578125" style="1" customWidth="1"/>
    <col min="27" max="27" width="18.7109375" style="1" customWidth="1"/>
    <col min="28" max="28" width="19.42578125" style="1" customWidth="1"/>
    <col min="29" max="16384" width="9.140625" style="1"/>
  </cols>
  <sheetData>
    <row r="30" spans="4:17" ht="23.45" customHeight="1" x14ac:dyDescent="0.25">
      <c r="D30" s="142"/>
      <c r="E30" s="142"/>
      <c r="F30" s="27"/>
      <c r="G30" s="27"/>
      <c r="H30" s="27"/>
      <c r="I30" s="27"/>
      <c r="J30" s="27"/>
      <c r="K30" s="27"/>
      <c r="L30" s="27"/>
      <c r="M30" s="27"/>
      <c r="N30" s="27"/>
      <c r="O30" s="27"/>
      <c r="P30" s="27"/>
      <c r="Q30" s="27"/>
    </row>
    <row r="34" spans="6:23" ht="15.75" thickBot="1" x14ac:dyDescent="0.3"/>
    <row r="35" spans="6:23" ht="126.75" customHeight="1" thickBot="1" x14ac:dyDescent="0.3">
      <c r="F35" s="102" t="s">
        <v>78</v>
      </c>
      <c r="G35" s="103" t="s">
        <v>91</v>
      </c>
      <c r="H35" s="103" t="s">
        <v>92</v>
      </c>
      <c r="I35" s="103" t="s">
        <v>93</v>
      </c>
      <c r="J35" s="103" t="s">
        <v>94</v>
      </c>
      <c r="K35" s="104" t="s">
        <v>95</v>
      </c>
      <c r="L35" s="320" t="s">
        <v>96</v>
      </c>
      <c r="M35" s="321"/>
      <c r="N35" s="105"/>
      <c r="Q35" s="106" t="s">
        <v>78</v>
      </c>
      <c r="R35" s="107" t="s">
        <v>90</v>
      </c>
      <c r="S35" s="107" t="s">
        <v>80</v>
      </c>
      <c r="T35" s="107" t="s">
        <v>81</v>
      </c>
      <c r="U35" s="108" t="s">
        <v>97</v>
      </c>
    </row>
    <row r="36" spans="6:23" ht="39.75" customHeight="1" thickBot="1" x14ac:dyDescent="0.3">
      <c r="F36" s="109" t="s">
        <v>79</v>
      </c>
      <c r="G36" s="101">
        <v>0</v>
      </c>
      <c r="H36" s="110">
        <v>0</v>
      </c>
      <c r="I36" s="110">
        <v>6</v>
      </c>
      <c r="J36" s="110">
        <v>6</v>
      </c>
      <c r="K36" s="111">
        <v>0</v>
      </c>
      <c r="L36" s="318" t="s">
        <v>98</v>
      </c>
      <c r="M36" s="319"/>
      <c r="N36" s="105"/>
      <c r="Q36" s="109" t="s">
        <v>79</v>
      </c>
      <c r="R36" s="112">
        <v>4</v>
      </c>
      <c r="S36" s="112">
        <v>5</v>
      </c>
      <c r="T36" s="112">
        <v>12</v>
      </c>
      <c r="U36" s="113">
        <f>((T36-R36)/6)^2</f>
        <v>1.7777777777777777</v>
      </c>
      <c r="W36" s="114"/>
    </row>
    <row r="37" spans="6:23" ht="36" customHeight="1" thickBot="1" x14ac:dyDescent="0.3">
      <c r="F37" s="100" t="s">
        <v>82</v>
      </c>
      <c r="G37" s="101">
        <v>0</v>
      </c>
      <c r="H37" s="110">
        <v>7</v>
      </c>
      <c r="I37" s="110">
        <v>2</v>
      </c>
      <c r="J37" s="110">
        <v>9</v>
      </c>
      <c r="K37" s="101">
        <v>7</v>
      </c>
      <c r="L37" s="316"/>
      <c r="M37" s="317"/>
      <c r="Q37" s="100" t="s">
        <v>82</v>
      </c>
      <c r="R37" s="112">
        <v>1</v>
      </c>
      <c r="S37" s="112">
        <v>1.5</v>
      </c>
      <c r="T37" s="112">
        <v>5</v>
      </c>
      <c r="U37" s="115"/>
    </row>
    <row r="38" spans="6:23" ht="33.75" customHeight="1" thickBot="1" x14ac:dyDescent="0.3">
      <c r="F38" s="100" t="s">
        <v>83</v>
      </c>
      <c r="G38" s="101">
        <v>6</v>
      </c>
      <c r="H38" s="110">
        <v>10</v>
      </c>
      <c r="I38" s="110">
        <v>9</v>
      </c>
      <c r="J38" s="110">
        <v>13</v>
      </c>
      <c r="K38" s="101">
        <v>4</v>
      </c>
      <c r="L38" s="316"/>
      <c r="M38" s="317"/>
      <c r="Q38" s="100" t="s">
        <v>83</v>
      </c>
      <c r="R38" s="112">
        <v>2</v>
      </c>
      <c r="S38" s="112">
        <v>3</v>
      </c>
      <c r="T38" s="112">
        <v>4</v>
      </c>
      <c r="U38" s="115"/>
    </row>
    <row r="39" spans="6:23" ht="29.25" customHeight="1" thickBot="1" x14ac:dyDescent="0.45">
      <c r="F39" s="100" t="s">
        <v>84</v>
      </c>
      <c r="G39" s="101">
        <v>6</v>
      </c>
      <c r="H39" s="110">
        <v>7</v>
      </c>
      <c r="I39" s="110">
        <v>11</v>
      </c>
      <c r="J39" s="110">
        <v>12</v>
      </c>
      <c r="K39" s="101">
        <v>1</v>
      </c>
      <c r="L39" s="316"/>
      <c r="M39" s="317"/>
      <c r="Q39" s="100" t="s">
        <v>84</v>
      </c>
      <c r="R39" s="112">
        <v>3</v>
      </c>
      <c r="S39" s="112">
        <v>4</v>
      </c>
      <c r="T39" s="112">
        <v>11</v>
      </c>
      <c r="U39" s="115"/>
      <c r="W39" s="155">
        <f>((T36-R36)/6)^2</f>
        <v>1.7777777777777777</v>
      </c>
    </row>
    <row r="40" spans="6:23" ht="30" customHeight="1" thickBot="1" x14ac:dyDescent="0.3">
      <c r="F40" s="109" t="s">
        <v>85</v>
      </c>
      <c r="G40" s="101">
        <v>6</v>
      </c>
      <c r="H40" s="110">
        <v>6</v>
      </c>
      <c r="I40" s="110">
        <v>9</v>
      </c>
      <c r="J40" s="110">
        <v>9</v>
      </c>
      <c r="K40" s="111">
        <v>0</v>
      </c>
      <c r="L40" s="318" t="s">
        <v>98</v>
      </c>
      <c r="M40" s="319"/>
      <c r="Q40" s="109" t="s">
        <v>85</v>
      </c>
      <c r="R40" s="112">
        <v>2</v>
      </c>
      <c r="S40" s="112">
        <v>3</v>
      </c>
      <c r="T40" s="112">
        <v>4</v>
      </c>
      <c r="U40" s="113">
        <f>((T40-R40)/6)^2</f>
        <v>0.1111111111111111</v>
      </c>
    </row>
    <row r="41" spans="6:23" ht="27.75" customHeight="1" thickBot="1" x14ac:dyDescent="0.3">
      <c r="F41" s="100" t="s">
        <v>30</v>
      </c>
      <c r="G41" s="101">
        <v>9</v>
      </c>
      <c r="H41" s="110">
        <v>13</v>
      </c>
      <c r="I41" s="110">
        <v>11</v>
      </c>
      <c r="J41" s="101">
        <v>15</v>
      </c>
      <c r="K41" s="101">
        <v>4</v>
      </c>
      <c r="L41" s="316"/>
      <c r="M41" s="317"/>
      <c r="Q41" s="100" t="s">
        <v>30</v>
      </c>
      <c r="R41" s="112">
        <v>1.5</v>
      </c>
      <c r="S41" s="112">
        <v>2</v>
      </c>
      <c r="T41" s="112">
        <v>2.5</v>
      </c>
      <c r="U41" s="115"/>
    </row>
    <row r="42" spans="6:23" ht="32.25" customHeight="1" thickBot="1" x14ac:dyDescent="0.3">
      <c r="F42" s="100" t="s">
        <v>86</v>
      </c>
      <c r="G42" s="101">
        <v>11</v>
      </c>
      <c r="H42" s="110">
        <v>12</v>
      </c>
      <c r="I42" s="110">
        <v>14</v>
      </c>
      <c r="J42" s="101">
        <v>15</v>
      </c>
      <c r="K42" s="101">
        <v>1</v>
      </c>
      <c r="L42" s="316"/>
      <c r="M42" s="317"/>
      <c r="Q42" s="100" t="s">
        <v>86</v>
      </c>
      <c r="R42" s="112">
        <v>1.5</v>
      </c>
      <c r="S42" s="112">
        <v>3</v>
      </c>
      <c r="T42" s="112">
        <v>4.5</v>
      </c>
      <c r="U42" s="115"/>
    </row>
    <row r="43" spans="6:23" ht="28.5" customHeight="1" thickBot="1" x14ac:dyDescent="0.3">
      <c r="F43" s="109" t="s">
        <v>87</v>
      </c>
      <c r="G43" s="101">
        <v>9</v>
      </c>
      <c r="H43" s="110">
        <v>9</v>
      </c>
      <c r="I43" s="101">
        <v>13</v>
      </c>
      <c r="J43" s="110">
        <v>13</v>
      </c>
      <c r="K43" s="111">
        <v>0</v>
      </c>
      <c r="L43" s="318" t="s">
        <v>98</v>
      </c>
      <c r="M43" s="319"/>
      <c r="Q43" s="109" t="s">
        <v>87</v>
      </c>
      <c r="R43" s="112">
        <v>2.5</v>
      </c>
      <c r="S43" s="112">
        <v>3.5</v>
      </c>
      <c r="T43" s="112">
        <v>7.5</v>
      </c>
      <c r="U43" s="113">
        <f t="shared" ref="U43:U45" si="0">((T43-R43)/6)^2</f>
        <v>0.69444444444444453</v>
      </c>
    </row>
    <row r="44" spans="6:23" ht="33" customHeight="1" thickBot="1" x14ac:dyDescent="0.3">
      <c r="F44" s="109" t="s">
        <v>88</v>
      </c>
      <c r="G44" s="101">
        <v>13</v>
      </c>
      <c r="H44" s="110">
        <v>13</v>
      </c>
      <c r="I44" s="101">
        <v>15</v>
      </c>
      <c r="J44" s="110">
        <v>15</v>
      </c>
      <c r="K44" s="111">
        <v>0</v>
      </c>
      <c r="L44" s="318" t="s">
        <v>98</v>
      </c>
      <c r="M44" s="319"/>
      <c r="Q44" s="109" t="s">
        <v>88</v>
      </c>
      <c r="R44" s="112">
        <v>1.5</v>
      </c>
      <c r="S44" s="112">
        <v>2</v>
      </c>
      <c r="T44" s="112">
        <v>2.5</v>
      </c>
      <c r="U44" s="113">
        <f t="shared" si="0"/>
        <v>2.7777777777777776E-2</v>
      </c>
    </row>
    <row r="45" spans="6:23" ht="34.5" customHeight="1" thickBot="1" x14ac:dyDescent="0.3">
      <c r="F45" s="109" t="s">
        <v>89</v>
      </c>
      <c r="G45" s="101">
        <v>15</v>
      </c>
      <c r="H45" s="101">
        <v>15</v>
      </c>
      <c r="I45" s="101">
        <v>17</v>
      </c>
      <c r="J45" s="110">
        <v>17</v>
      </c>
      <c r="K45" s="111">
        <v>0</v>
      </c>
      <c r="L45" s="318" t="s">
        <v>113</v>
      </c>
      <c r="M45" s="319"/>
      <c r="Q45" s="109" t="s">
        <v>89</v>
      </c>
      <c r="R45" s="112">
        <v>1</v>
      </c>
      <c r="S45" s="112">
        <v>2</v>
      </c>
      <c r="T45" s="112">
        <v>3</v>
      </c>
      <c r="U45" s="113">
        <f t="shared" si="0"/>
        <v>0.1111111111111111</v>
      </c>
    </row>
    <row r="48" spans="6:23" x14ac:dyDescent="0.25">
      <c r="U48" s="322">
        <f>U36+U40+U43+U44+U45</f>
        <v>2.7222222222222223</v>
      </c>
    </row>
    <row r="49" spans="18:21" x14ac:dyDescent="0.25">
      <c r="U49" s="323"/>
    </row>
    <row r="50" spans="18:21" x14ac:dyDescent="0.25">
      <c r="U50" s="323"/>
    </row>
    <row r="53" spans="18:21" ht="15" customHeight="1" x14ac:dyDescent="0.25">
      <c r="R53" s="315"/>
      <c r="S53" s="315"/>
    </row>
    <row r="54" spans="18:21" ht="15" customHeight="1" x14ac:dyDescent="0.25">
      <c r="R54" s="315"/>
      <c r="S54" s="315"/>
    </row>
    <row r="55" spans="18:21" x14ac:dyDescent="0.25">
      <c r="R55" s="315"/>
      <c r="S55" s="315"/>
    </row>
    <row r="66" spans="10:20" ht="25.5" customHeight="1" x14ac:dyDescent="0.25">
      <c r="R66" s="330">
        <f>1.78+0.11+0.69+0.03+0.11</f>
        <v>2.7199999999999998</v>
      </c>
      <c r="S66" s="330"/>
    </row>
    <row r="67" spans="10:20" x14ac:dyDescent="0.25">
      <c r="R67" s="330"/>
      <c r="S67" s="330"/>
    </row>
    <row r="68" spans="10:20" x14ac:dyDescent="0.25">
      <c r="R68" s="330"/>
      <c r="S68" s="330"/>
    </row>
    <row r="69" spans="10:20" x14ac:dyDescent="0.25">
      <c r="J69" s="325">
        <f>U36+U40+U43+U44+U45</f>
        <v>2.7222222222222223</v>
      </c>
      <c r="K69" s="325"/>
    </row>
    <row r="70" spans="10:20" ht="15.75" thickBot="1" x14ac:dyDescent="0.3">
      <c r="J70" s="326"/>
      <c r="K70" s="326"/>
    </row>
    <row r="74" spans="10:20" ht="25.5" customHeight="1" x14ac:dyDescent="0.25"/>
    <row r="75" spans="10:20" ht="15" customHeight="1" x14ac:dyDescent="0.25">
      <c r="R75" s="330">
        <f>SQRT(2.72)</f>
        <v>1.6492422502470643</v>
      </c>
      <c r="S75" s="330"/>
      <c r="T75" s="324"/>
    </row>
    <row r="76" spans="10:20" ht="15" customHeight="1" x14ac:dyDescent="0.25">
      <c r="J76" s="325">
        <f>SQRT(J69)</f>
        <v>1.6499158227686108</v>
      </c>
      <c r="K76" s="325"/>
      <c r="R76" s="330"/>
      <c r="S76" s="330"/>
      <c r="T76" s="324"/>
    </row>
    <row r="77" spans="10:20" ht="24.75" customHeight="1" thickBot="1" x14ac:dyDescent="0.3">
      <c r="J77" s="326"/>
      <c r="K77" s="326"/>
      <c r="R77" s="330"/>
      <c r="S77" s="330"/>
      <c r="T77" s="324"/>
    </row>
    <row r="81" spans="10:19" ht="19.5" customHeight="1" thickBot="1" x14ac:dyDescent="0.3">
      <c r="R81" s="330">
        <f>(20-17)/1.65</f>
        <v>1.8181818181818183</v>
      </c>
      <c r="S81" s="330"/>
    </row>
    <row r="82" spans="10:19" ht="15" customHeight="1" x14ac:dyDescent="0.25">
      <c r="J82" s="327">
        <f>STANDARDIZE(20,17,1.65)</f>
        <v>1.8181818181818183</v>
      </c>
      <c r="K82" s="327"/>
      <c r="R82" s="330"/>
      <c r="S82" s="330"/>
    </row>
    <row r="83" spans="10:19" ht="15" customHeight="1" x14ac:dyDescent="0.25">
      <c r="J83" s="325"/>
      <c r="K83" s="325"/>
      <c r="R83" s="330"/>
      <c r="S83" s="330"/>
    </row>
    <row r="84" spans="10:19" x14ac:dyDescent="0.25">
      <c r="J84" s="325"/>
      <c r="K84" s="325"/>
    </row>
    <row r="88" spans="10:19" ht="24.75" customHeight="1" x14ac:dyDescent="0.25">
      <c r="Q88" s="116">
        <f>_xlfn.NORM.S.DIST(1.82,1)</f>
        <v>0.96562049755411006</v>
      </c>
      <c r="R88" s="328">
        <f>NORMSDIST(1.82)</f>
        <v>0.96562049755411006</v>
      </c>
      <c r="S88" s="328"/>
    </row>
    <row r="89" spans="10:19" ht="15" customHeight="1" x14ac:dyDescent="0.25">
      <c r="R89" s="328"/>
      <c r="S89" s="328"/>
    </row>
    <row r="90" spans="10:19" ht="15" customHeight="1" x14ac:dyDescent="0.25">
      <c r="R90" s="328"/>
      <c r="S90" s="328"/>
    </row>
    <row r="94" spans="10:19" ht="26.25" customHeight="1" x14ac:dyDescent="0.25">
      <c r="R94" s="329">
        <f>1-0.9656</f>
        <v>3.4399999999999986E-2</v>
      </c>
      <c r="S94" s="329"/>
    </row>
    <row r="95" spans="10:19" ht="15" customHeight="1" x14ac:dyDescent="0.25">
      <c r="R95" s="329"/>
      <c r="S95" s="329"/>
    </row>
    <row r="96" spans="10:19" ht="15" customHeight="1" x14ac:dyDescent="0.25">
      <c r="R96" s="329"/>
      <c r="S96" s="329"/>
    </row>
  </sheetData>
  <mergeCells count="22">
    <mergeCell ref="R88:S90"/>
    <mergeCell ref="R94:S96"/>
    <mergeCell ref="R53:S55"/>
    <mergeCell ref="R66:S68"/>
    <mergeCell ref="R75:S77"/>
    <mergeCell ref="R81:S83"/>
    <mergeCell ref="L36:M36"/>
    <mergeCell ref="L35:M35"/>
    <mergeCell ref="J69:K70"/>
    <mergeCell ref="J76:K77"/>
    <mergeCell ref="J82:K84"/>
    <mergeCell ref="L40:M40"/>
    <mergeCell ref="L45:M45"/>
    <mergeCell ref="L44:M44"/>
    <mergeCell ref="L43:M43"/>
    <mergeCell ref="L42:M42"/>
    <mergeCell ref="L41:M41"/>
    <mergeCell ref="U48:U50"/>
    <mergeCell ref="T75:T77"/>
    <mergeCell ref="L39:M39"/>
    <mergeCell ref="L38:M38"/>
    <mergeCell ref="L37:M37"/>
  </mergeCells>
  <pageMargins left="0.7" right="0.7" top="0.75" bottom="0.75" header="0.3" footer="0.3"/>
  <pageSetup scale="28"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O24:W50"/>
  <sheetViews>
    <sheetView showRowColHeaders="0" zoomScale="60" zoomScaleNormal="60" workbookViewId="0">
      <selection activeCell="AF53" sqref="A1:AF53"/>
    </sheetView>
  </sheetViews>
  <sheetFormatPr defaultColWidth="9.140625" defaultRowHeight="15" x14ac:dyDescent="0.25"/>
  <cols>
    <col min="1" max="14" width="9.140625" style="54"/>
    <col min="15" max="15" width="10.28515625" style="54" customWidth="1"/>
    <col min="16" max="16" width="9.140625" style="54"/>
    <col min="17" max="17" width="12.5703125" style="54" bestFit="1" customWidth="1"/>
    <col min="18" max="18" width="9.140625" style="54"/>
    <col min="19" max="19" width="20.7109375" style="54" customWidth="1"/>
    <col min="20" max="20" width="17.140625" style="54" customWidth="1"/>
    <col min="21" max="21" width="16.7109375" style="54" customWidth="1"/>
    <col min="22" max="22" width="9.140625" style="54"/>
    <col min="23" max="23" width="20.5703125" style="54" customWidth="1"/>
    <col min="24" max="16384" width="9.140625" style="54"/>
  </cols>
  <sheetData>
    <row r="24" spans="15:23" ht="28.5" x14ac:dyDescent="0.45">
      <c r="P24" s="117" t="s">
        <v>79</v>
      </c>
      <c r="Q24" s="180">
        <v>0.5</v>
      </c>
      <c r="S24" s="118">
        <v>0.6</v>
      </c>
      <c r="T24" s="119">
        <v>0.2</v>
      </c>
      <c r="U24" s="119">
        <v>0.2</v>
      </c>
      <c r="W24" s="167">
        <f>0.5*0.6+0.3*0.1+0.2*0.2</f>
        <v>0.37</v>
      </c>
    </row>
    <row r="25" spans="15:23" ht="28.5" x14ac:dyDescent="0.45">
      <c r="P25" s="117" t="s">
        <v>82</v>
      </c>
      <c r="Q25" s="180">
        <v>0.3</v>
      </c>
      <c r="S25" s="119">
        <v>0.1</v>
      </c>
      <c r="T25" s="118">
        <v>0.7</v>
      </c>
      <c r="U25" s="119">
        <v>0.2</v>
      </c>
      <c r="W25" s="167">
        <f>0.5*0.2+0.3*0.7+0.2*0.3</f>
        <v>0.37</v>
      </c>
    </row>
    <row r="26" spans="15:23" ht="28.5" x14ac:dyDescent="0.45">
      <c r="P26" s="117" t="s">
        <v>83</v>
      </c>
      <c r="Q26" s="180">
        <v>0.2</v>
      </c>
      <c r="S26" s="119">
        <v>0.2</v>
      </c>
      <c r="T26" s="119">
        <v>0.3</v>
      </c>
      <c r="U26" s="118">
        <v>0.5</v>
      </c>
      <c r="W26" s="167">
        <f>0.5*0.2+0.3*0.2+0.2*0.5</f>
        <v>0.26</v>
      </c>
    </row>
    <row r="29" spans="15:23" ht="26.25" x14ac:dyDescent="0.25">
      <c r="W29" s="171">
        <f>W24+W25+W26</f>
        <v>1</v>
      </c>
    </row>
    <row r="30" spans="15:23" ht="26.25" x14ac:dyDescent="0.25">
      <c r="O30" s="120"/>
      <c r="P30" s="120"/>
      <c r="Q30" s="120"/>
    </row>
    <row r="31" spans="15:23" x14ac:dyDescent="0.25">
      <c r="O31" s="122"/>
      <c r="S31" s="122"/>
    </row>
    <row r="33" spans="16:23" x14ac:dyDescent="0.25">
      <c r="S33" s="122"/>
    </row>
    <row r="42" spans="16:23" ht="28.5" x14ac:dyDescent="0.45">
      <c r="P42" s="117" t="s">
        <v>79</v>
      </c>
      <c r="Q42" s="179">
        <f>W24</f>
        <v>0.37</v>
      </c>
      <c r="S42" s="118">
        <v>0.6</v>
      </c>
      <c r="T42" s="119">
        <v>0.2</v>
      </c>
      <c r="U42" s="119">
        <v>0.2</v>
      </c>
      <c r="W42" s="167">
        <f>0.37*0.6+0.37*0.1+0.26*0.2</f>
        <v>0.311</v>
      </c>
    </row>
    <row r="43" spans="16:23" ht="28.5" x14ac:dyDescent="0.45">
      <c r="P43" s="117" t="s">
        <v>82</v>
      </c>
      <c r="Q43" s="179">
        <f>W25</f>
        <v>0.37</v>
      </c>
      <c r="S43" s="119">
        <v>0.1</v>
      </c>
      <c r="T43" s="118">
        <v>0.7</v>
      </c>
      <c r="U43" s="119">
        <v>0.2</v>
      </c>
      <c r="W43" s="167">
        <f>0.37*0.2+0.37*0.7+0.26*0.3</f>
        <v>0.41100000000000003</v>
      </c>
    </row>
    <row r="44" spans="16:23" ht="28.5" x14ac:dyDescent="0.45">
      <c r="P44" s="117" t="s">
        <v>83</v>
      </c>
      <c r="Q44" s="179">
        <f>W26</f>
        <v>0.26</v>
      </c>
      <c r="S44" s="119">
        <v>0.2</v>
      </c>
      <c r="T44" s="119">
        <v>0.3</v>
      </c>
      <c r="U44" s="118">
        <v>0.5</v>
      </c>
      <c r="W44" s="167">
        <f>0.37*0.2+0.37*0.2+0.26*0.5</f>
        <v>0.27800000000000002</v>
      </c>
    </row>
    <row r="47" spans="16:23" ht="26.25" x14ac:dyDescent="0.25">
      <c r="Q47" s="171">
        <f>Q42+Q43+Q44</f>
        <v>1</v>
      </c>
      <c r="W47" s="171">
        <f>W42+W43+W44</f>
        <v>1</v>
      </c>
    </row>
    <row r="48" spans="16:23" x14ac:dyDescent="0.25">
      <c r="S48" s="122"/>
    </row>
    <row r="50" spans="19:19" x14ac:dyDescent="0.25">
      <c r="S50" s="122"/>
    </row>
  </sheetData>
  <pageMargins left="0.7" right="0.7" top="0.75" bottom="0.75" header="0.3" footer="0.3"/>
  <pageSetup scale="38"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O24:W43"/>
  <sheetViews>
    <sheetView zoomScale="60" zoomScaleNormal="60" workbookViewId="0"/>
  </sheetViews>
  <sheetFormatPr defaultColWidth="9.140625" defaultRowHeight="15" x14ac:dyDescent="0.25"/>
  <cols>
    <col min="1" max="14" width="9.140625" style="54"/>
    <col min="15" max="15" width="10.28515625" style="54" customWidth="1"/>
    <col min="16" max="16" width="9.140625" style="54"/>
    <col min="17" max="17" width="12.28515625" style="54" customWidth="1"/>
    <col min="18" max="18" width="9.140625" style="54"/>
    <col min="19" max="19" width="11" style="54" customWidth="1"/>
    <col min="20" max="22" width="9.140625" style="54"/>
    <col min="23" max="23" width="18.7109375" style="54" customWidth="1"/>
    <col min="24" max="16384" width="9.140625" style="54"/>
  </cols>
  <sheetData>
    <row r="24" spans="15:23" ht="28.5" x14ac:dyDescent="0.45">
      <c r="P24" s="117" t="s">
        <v>79</v>
      </c>
      <c r="Q24" s="180">
        <v>0.5</v>
      </c>
      <c r="S24" s="118">
        <v>0.6</v>
      </c>
      <c r="T24" s="119">
        <v>0.2</v>
      </c>
      <c r="U24" s="119">
        <v>0.2</v>
      </c>
      <c r="W24" s="121"/>
    </row>
    <row r="25" spans="15:23" ht="28.5" x14ac:dyDescent="0.45">
      <c r="P25" s="117" t="s">
        <v>82</v>
      </c>
      <c r="Q25" s="180">
        <v>0.3</v>
      </c>
      <c r="S25" s="119">
        <v>0.1</v>
      </c>
      <c r="T25" s="118">
        <v>0.7</v>
      </c>
      <c r="U25" s="119">
        <v>0.2</v>
      </c>
      <c r="W25" s="121"/>
    </row>
    <row r="26" spans="15:23" ht="28.5" x14ac:dyDescent="0.45">
      <c r="P26" s="117" t="s">
        <v>83</v>
      </c>
      <c r="Q26" s="180">
        <v>0.2</v>
      </c>
      <c r="S26" s="119">
        <v>0.2</v>
      </c>
      <c r="T26" s="119">
        <v>0.3</v>
      </c>
      <c r="U26" s="118">
        <v>0.5</v>
      </c>
      <c r="W26" s="121"/>
    </row>
    <row r="29" spans="15:23" ht="26.25" x14ac:dyDescent="0.25">
      <c r="Q29" s="120"/>
    </row>
    <row r="30" spans="15:23" x14ac:dyDescent="0.25">
      <c r="O30" s="122"/>
    </row>
    <row r="41" spans="16:23" ht="28.5" x14ac:dyDescent="0.45">
      <c r="P41" s="117" t="s">
        <v>79</v>
      </c>
      <c r="Q41" s="180"/>
      <c r="S41" s="118">
        <v>0.6</v>
      </c>
      <c r="T41" s="119">
        <v>0.2</v>
      </c>
      <c r="U41" s="119">
        <v>0.2</v>
      </c>
      <c r="W41" s="121"/>
    </row>
    <row r="42" spans="16:23" ht="28.5" x14ac:dyDescent="0.45">
      <c r="P42" s="117" t="s">
        <v>82</v>
      </c>
      <c r="Q42" s="180"/>
      <c r="S42" s="119">
        <v>0.1</v>
      </c>
      <c r="T42" s="118">
        <v>0.7</v>
      </c>
      <c r="U42" s="119">
        <v>0.2</v>
      </c>
      <c r="W42" s="121"/>
    </row>
    <row r="43" spans="16:23" ht="28.5" x14ac:dyDescent="0.45">
      <c r="P43" s="117" t="s">
        <v>83</v>
      </c>
      <c r="Q43" s="180"/>
      <c r="S43" s="119">
        <v>0.2</v>
      </c>
      <c r="T43" s="119">
        <v>0.3</v>
      </c>
      <c r="U43" s="118">
        <v>0.5</v>
      </c>
      <c r="W43" s="121"/>
    </row>
  </sheetData>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7D95F-E8CB-4634-BAA5-09598C300C36}">
  <sheetPr>
    <pageSetUpPr fitToPage="1"/>
  </sheetPr>
  <dimension ref="A1:AA48"/>
  <sheetViews>
    <sheetView showRowColHeaders="0" zoomScale="60" zoomScaleNormal="60" workbookViewId="0"/>
  </sheetViews>
  <sheetFormatPr defaultColWidth="9.140625" defaultRowHeight="15" x14ac:dyDescent="0.25"/>
  <cols>
    <col min="1" max="16384" width="9.140625" style="1"/>
  </cols>
  <sheetData>
    <row r="1" spans="1:27" x14ac:dyDescent="0.25">
      <c r="A1" s="1" t="s">
        <v>0</v>
      </c>
    </row>
    <row r="14" spans="1:27" x14ac:dyDescent="0.25">
      <c r="K14" s="27"/>
      <c r="L14" s="27"/>
      <c r="M14" s="27"/>
      <c r="N14" s="27"/>
      <c r="O14" s="27"/>
      <c r="P14" s="27"/>
      <c r="Q14" s="27"/>
      <c r="R14" s="27"/>
      <c r="S14" s="27"/>
      <c r="T14" s="27"/>
      <c r="U14" s="27"/>
      <c r="V14" s="27"/>
      <c r="W14" s="27"/>
      <c r="X14" s="27"/>
      <c r="Y14" s="27"/>
      <c r="Z14" s="27"/>
      <c r="AA14" s="27"/>
    </row>
    <row r="15" spans="1:27" x14ac:dyDescent="0.25">
      <c r="K15" s="27"/>
      <c r="L15" s="27"/>
      <c r="M15" s="27"/>
      <c r="N15" s="27"/>
      <c r="O15" s="27"/>
      <c r="P15" s="27"/>
      <c r="Q15" s="27"/>
      <c r="R15" s="27"/>
      <c r="S15" s="27"/>
      <c r="T15" s="27"/>
      <c r="U15" s="27"/>
      <c r="V15" s="27"/>
      <c r="W15" s="27"/>
      <c r="X15" s="27"/>
      <c r="Y15" s="27"/>
      <c r="Z15" s="27"/>
      <c r="AA15" s="27"/>
    </row>
    <row r="16" spans="1:27" x14ac:dyDescent="0.25">
      <c r="K16" s="27"/>
      <c r="L16" s="27"/>
      <c r="M16" s="27"/>
      <c r="N16" s="27"/>
      <c r="O16" s="27"/>
      <c r="P16" s="27"/>
      <c r="Q16" s="27"/>
      <c r="R16" s="27"/>
      <c r="S16" s="27"/>
      <c r="T16" s="27"/>
      <c r="U16" s="27"/>
      <c r="V16" s="27"/>
      <c r="W16" s="27"/>
      <c r="X16" s="27"/>
      <c r="Y16" s="27"/>
      <c r="Z16" s="27"/>
      <c r="AA16" s="27"/>
    </row>
    <row r="17" spans="11:27" x14ac:dyDescent="0.25">
      <c r="K17" s="27"/>
      <c r="L17" s="27"/>
      <c r="M17" s="27"/>
      <c r="N17" s="27"/>
      <c r="O17" s="27"/>
      <c r="P17" s="27"/>
      <c r="Q17" s="27"/>
      <c r="R17" s="27"/>
      <c r="S17" s="27"/>
      <c r="T17" s="27"/>
      <c r="U17" s="27"/>
      <c r="V17" s="27"/>
      <c r="W17" s="27"/>
      <c r="X17" s="27"/>
      <c r="Y17" s="27"/>
      <c r="Z17" s="27"/>
      <c r="AA17" s="27"/>
    </row>
    <row r="18" spans="11:27" x14ac:dyDescent="0.25">
      <c r="K18" s="27"/>
      <c r="L18" s="27"/>
      <c r="M18" s="27"/>
      <c r="N18" s="27"/>
      <c r="O18" s="27"/>
      <c r="P18" s="27"/>
      <c r="Q18" s="27"/>
      <c r="R18" s="27"/>
      <c r="S18" s="27"/>
      <c r="T18" s="27"/>
      <c r="U18" s="27"/>
      <c r="V18" s="27"/>
      <c r="W18" s="27"/>
      <c r="X18" s="27"/>
      <c r="Y18" s="27"/>
      <c r="Z18" s="27"/>
      <c r="AA18" s="27"/>
    </row>
    <row r="19" spans="11:27" x14ac:dyDescent="0.25">
      <c r="K19" s="27"/>
      <c r="L19" s="27"/>
      <c r="M19" s="27"/>
      <c r="N19" s="27"/>
      <c r="O19" s="27"/>
      <c r="P19" s="27"/>
      <c r="Q19" s="27"/>
      <c r="R19" s="27"/>
      <c r="S19" s="27"/>
      <c r="T19" s="27"/>
      <c r="U19" s="27"/>
      <c r="V19" s="27"/>
      <c r="W19" s="27"/>
      <c r="X19" s="27"/>
      <c r="Y19" s="27"/>
      <c r="Z19" s="27"/>
      <c r="AA19" s="27"/>
    </row>
    <row r="20" spans="11:27" x14ac:dyDescent="0.25">
      <c r="K20" s="27"/>
      <c r="L20" s="27"/>
      <c r="M20" s="27"/>
      <c r="N20" s="27"/>
      <c r="O20" s="27"/>
      <c r="P20" s="27"/>
      <c r="Q20" s="27"/>
      <c r="R20" s="27"/>
      <c r="S20" s="27"/>
      <c r="T20" s="27"/>
      <c r="U20" s="27"/>
      <c r="V20" s="27"/>
      <c r="W20" s="27"/>
      <c r="X20" s="27"/>
      <c r="Y20" s="27"/>
      <c r="Z20" s="27"/>
      <c r="AA20" s="27"/>
    </row>
    <row r="21" spans="11:27" x14ac:dyDescent="0.25">
      <c r="K21" s="27"/>
      <c r="L21" s="27"/>
      <c r="M21" s="27"/>
      <c r="N21" s="27"/>
      <c r="O21" s="27"/>
      <c r="P21" s="27"/>
      <c r="Q21" s="27"/>
      <c r="R21" s="27"/>
      <c r="S21" s="27"/>
      <c r="T21" s="27"/>
      <c r="U21" s="27"/>
      <c r="V21" s="27"/>
      <c r="W21" s="27"/>
      <c r="X21" s="27"/>
      <c r="Y21" s="27"/>
      <c r="Z21" s="27"/>
      <c r="AA21" s="27"/>
    </row>
    <row r="22" spans="11:27" x14ac:dyDescent="0.25">
      <c r="K22" s="27"/>
      <c r="L22" s="27"/>
      <c r="M22" s="27"/>
      <c r="N22" s="27"/>
      <c r="O22" s="27"/>
      <c r="P22" s="27"/>
      <c r="Q22" s="27"/>
      <c r="R22" s="27"/>
      <c r="S22" s="27"/>
      <c r="T22" s="27"/>
      <c r="U22" s="27"/>
      <c r="V22" s="27"/>
      <c r="W22" s="27"/>
      <c r="X22" s="27"/>
      <c r="Y22" s="27"/>
      <c r="Z22" s="27"/>
      <c r="AA22" s="27"/>
    </row>
    <row r="23" spans="11:27" x14ac:dyDescent="0.25">
      <c r="K23" s="27"/>
      <c r="L23" s="27"/>
      <c r="M23" s="27"/>
      <c r="N23" s="27"/>
      <c r="O23" s="27"/>
      <c r="P23" s="27"/>
      <c r="Q23" s="27"/>
      <c r="R23" s="27"/>
      <c r="S23" s="27"/>
      <c r="T23" s="27"/>
      <c r="U23" s="27"/>
      <c r="V23" s="27"/>
      <c r="W23" s="27"/>
      <c r="X23" s="27"/>
      <c r="Y23" s="27"/>
      <c r="Z23" s="27"/>
      <c r="AA23" s="27"/>
    </row>
    <row r="24" spans="11:27" x14ac:dyDescent="0.25">
      <c r="K24" s="27"/>
      <c r="L24" s="27"/>
      <c r="M24" s="27"/>
      <c r="N24" s="27"/>
      <c r="O24" s="27"/>
      <c r="P24" s="27"/>
      <c r="Q24" s="27"/>
      <c r="R24" s="27"/>
      <c r="S24" s="27"/>
      <c r="T24" s="27"/>
      <c r="U24" s="27"/>
      <c r="V24" s="27"/>
      <c r="W24" s="27"/>
      <c r="X24" s="27"/>
      <c r="Y24" s="27"/>
      <c r="Z24" s="27"/>
      <c r="AA24" s="27"/>
    </row>
    <row r="25" spans="11:27" x14ac:dyDescent="0.25">
      <c r="K25" s="27"/>
      <c r="L25" s="27"/>
      <c r="M25" s="27"/>
      <c r="N25" s="27"/>
      <c r="O25" s="27"/>
      <c r="P25" s="27"/>
      <c r="Q25" s="27"/>
      <c r="R25" s="27"/>
      <c r="S25" s="27"/>
      <c r="T25" s="27"/>
      <c r="U25" s="27"/>
      <c r="V25" s="27"/>
      <c r="W25" s="27"/>
      <c r="X25" s="27"/>
      <c r="Y25" s="27"/>
      <c r="Z25" s="27"/>
      <c r="AA25" s="27"/>
    </row>
    <row r="26" spans="11:27" x14ac:dyDescent="0.25">
      <c r="K26" s="27"/>
      <c r="L26" s="27"/>
      <c r="M26" s="27"/>
      <c r="N26" s="27"/>
      <c r="O26" s="27"/>
      <c r="P26" s="27"/>
      <c r="Q26" s="27"/>
      <c r="R26" s="27"/>
      <c r="S26" s="27"/>
      <c r="T26" s="27"/>
      <c r="U26" s="27"/>
      <c r="V26" s="27"/>
      <c r="W26" s="27"/>
      <c r="X26" s="27"/>
      <c r="Y26" s="27"/>
      <c r="Z26" s="27"/>
      <c r="AA26" s="27"/>
    </row>
    <row r="27" spans="11:27" x14ac:dyDescent="0.25">
      <c r="K27" s="27"/>
      <c r="L27" s="27"/>
      <c r="M27" s="27"/>
      <c r="N27" s="27"/>
      <c r="O27" s="27"/>
      <c r="P27" s="27"/>
      <c r="Q27" s="27"/>
      <c r="R27" s="27"/>
      <c r="S27" s="27"/>
      <c r="T27" s="27"/>
      <c r="U27" s="27"/>
      <c r="V27" s="27"/>
      <c r="W27" s="27"/>
      <c r="X27" s="27"/>
      <c r="Y27" s="27"/>
      <c r="Z27" s="27"/>
      <c r="AA27" s="27"/>
    </row>
    <row r="28" spans="11:27" x14ac:dyDescent="0.25">
      <c r="K28" s="27"/>
      <c r="L28" s="27"/>
      <c r="M28" s="27"/>
      <c r="N28" s="27"/>
      <c r="O28" s="27"/>
      <c r="P28" s="27"/>
      <c r="Q28" s="27"/>
      <c r="R28" s="27"/>
      <c r="S28" s="27"/>
      <c r="T28" s="27"/>
      <c r="U28" s="27"/>
      <c r="V28" s="27"/>
      <c r="W28" s="27"/>
      <c r="X28" s="27"/>
      <c r="Y28" s="27"/>
      <c r="Z28" s="27"/>
      <c r="AA28" s="27"/>
    </row>
    <row r="29" spans="11:27" x14ac:dyDescent="0.25">
      <c r="K29" s="27"/>
      <c r="L29" s="27"/>
      <c r="M29" s="27"/>
      <c r="N29" s="27"/>
      <c r="O29" s="27"/>
      <c r="P29" s="27"/>
      <c r="Q29" s="27"/>
      <c r="R29" s="27"/>
      <c r="S29" s="27"/>
      <c r="T29" s="27"/>
      <c r="U29" s="27"/>
      <c r="V29" s="27"/>
      <c r="W29" s="27"/>
      <c r="X29" s="27"/>
      <c r="Y29" s="27"/>
      <c r="Z29" s="27"/>
      <c r="AA29" s="27"/>
    </row>
    <row r="30" spans="11:27" x14ac:dyDescent="0.25">
      <c r="K30" s="27"/>
      <c r="L30" s="27"/>
      <c r="M30" s="27"/>
      <c r="N30" s="27"/>
      <c r="O30" s="27"/>
      <c r="P30" s="27"/>
      <c r="Q30" s="27"/>
      <c r="R30" s="27"/>
      <c r="S30" s="27"/>
      <c r="T30" s="27"/>
      <c r="U30" s="27"/>
      <c r="V30" s="27"/>
      <c r="W30" s="27"/>
      <c r="X30" s="27"/>
      <c r="Y30" s="27"/>
      <c r="Z30" s="27"/>
      <c r="AA30" s="27"/>
    </row>
    <row r="31" spans="11:27" x14ac:dyDescent="0.25">
      <c r="K31" s="27"/>
      <c r="L31" s="27"/>
      <c r="M31" s="27"/>
      <c r="N31" s="27"/>
      <c r="O31" s="27"/>
      <c r="P31" s="27"/>
      <c r="Q31" s="27"/>
      <c r="R31" s="27"/>
      <c r="S31" s="27"/>
      <c r="T31" s="27"/>
      <c r="U31" s="27"/>
      <c r="V31" s="27"/>
      <c r="W31" s="27"/>
      <c r="X31" s="27"/>
      <c r="Y31" s="27"/>
      <c r="Z31" s="27"/>
      <c r="AA31" s="27"/>
    </row>
    <row r="32" spans="11:27" x14ac:dyDescent="0.25">
      <c r="K32" s="27"/>
      <c r="L32" s="27"/>
      <c r="M32" s="27"/>
      <c r="N32" s="27"/>
      <c r="O32" s="27"/>
      <c r="P32" s="27"/>
      <c r="Q32" s="27"/>
      <c r="R32" s="27"/>
      <c r="S32" s="27"/>
      <c r="T32" s="27"/>
      <c r="U32" s="27"/>
      <c r="V32" s="27"/>
      <c r="W32" s="27"/>
      <c r="X32" s="27"/>
      <c r="Y32" s="27"/>
      <c r="Z32" s="27"/>
      <c r="AA32" s="27"/>
    </row>
    <row r="33" spans="11:27" x14ac:dyDescent="0.25">
      <c r="K33" s="27"/>
      <c r="L33" s="27"/>
      <c r="M33" s="27"/>
      <c r="N33" s="27"/>
      <c r="O33" s="27"/>
      <c r="P33" s="27"/>
      <c r="Q33" s="27"/>
      <c r="R33" s="27"/>
      <c r="S33" s="27"/>
      <c r="T33" s="27"/>
      <c r="U33" s="27"/>
      <c r="V33" s="27"/>
      <c r="W33" s="27"/>
      <c r="X33" s="27"/>
      <c r="Y33" s="27"/>
      <c r="Z33" s="27"/>
      <c r="AA33" s="27"/>
    </row>
    <row r="34" spans="11:27" x14ac:dyDescent="0.25">
      <c r="K34" s="27"/>
      <c r="L34" s="27"/>
      <c r="M34" s="27"/>
      <c r="N34" s="27"/>
      <c r="O34" s="27"/>
      <c r="P34" s="27"/>
      <c r="Q34" s="27"/>
      <c r="R34" s="27"/>
      <c r="S34" s="27"/>
      <c r="T34" s="27"/>
      <c r="U34" s="27"/>
      <c r="V34" s="27"/>
      <c r="W34" s="27"/>
      <c r="X34" s="27"/>
      <c r="Y34" s="27"/>
      <c r="Z34" s="27"/>
      <c r="AA34" s="27"/>
    </row>
    <row r="35" spans="11:27" x14ac:dyDescent="0.25">
      <c r="K35" s="27"/>
      <c r="L35" s="27"/>
      <c r="M35" s="27"/>
      <c r="N35" s="27"/>
      <c r="O35" s="27"/>
      <c r="P35" s="27"/>
      <c r="Q35" s="27"/>
      <c r="R35" s="27"/>
      <c r="S35" s="27"/>
      <c r="T35" s="27"/>
      <c r="U35" s="27"/>
      <c r="V35" s="27"/>
      <c r="W35" s="27"/>
      <c r="X35" s="27"/>
      <c r="Y35" s="27"/>
      <c r="Z35" s="27"/>
      <c r="AA35" s="27"/>
    </row>
    <row r="36" spans="11:27" x14ac:dyDescent="0.25">
      <c r="K36" s="27"/>
      <c r="L36" s="27"/>
      <c r="M36" s="27"/>
      <c r="N36" s="27"/>
      <c r="O36" s="27"/>
      <c r="P36" s="27"/>
      <c r="Q36" s="27"/>
      <c r="R36" s="27"/>
      <c r="S36" s="27"/>
      <c r="T36" s="27"/>
      <c r="U36" s="27"/>
      <c r="V36" s="27"/>
      <c r="W36" s="27"/>
      <c r="X36" s="27"/>
      <c r="Y36" s="27"/>
      <c r="Z36" s="27"/>
      <c r="AA36" s="27"/>
    </row>
    <row r="37" spans="11:27" x14ac:dyDescent="0.25">
      <c r="K37" s="27"/>
      <c r="L37" s="27"/>
      <c r="M37" s="27"/>
      <c r="N37" s="27"/>
      <c r="O37" s="27"/>
      <c r="P37" s="27"/>
      <c r="Q37" s="27"/>
      <c r="R37" s="27"/>
      <c r="S37" s="27"/>
      <c r="T37" s="27"/>
      <c r="U37" s="27"/>
      <c r="V37" s="27"/>
      <c r="W37" s="27"/>
      <c r="X37" s="27"/>
      <c r="Y37" s="27"/>
      <c r="Z37" s="27"/>
      <c r="AA37" s="27"/>
    </row>
    <row r="38" spans="11:27" x14ac:dyDescent="0.25">
      <c r="K38" s="27"/>
      <c r="L38" s="27"/>
      <c r="M38" s="27"/>
      <c r="N38" s="27"/>
      <c r="O38" s="27"/>
      <c r="P38" s="27"/>
      <c r="Q38" s="27"/>
      <c r="R38" s="27"/>
      <c r="S38" s="27"/>
      <c r="T38" s="27"/>
      <c r="U38" s="27"/>
      <c r="V38" s="27"/>
      <c r="W38" s="27"/>
      <c r="X38" s="27"/>
      <c r="Y38" s="27"/>
      <c r="Z38" s="27"/>
      <c r="AA38" s="27"/>
    </row>
    <row r="39" spans="11:27" x14ac:dyDescent="0.25">
      <c r="K39" s="27"/>
      <c r="L39" s="27"/>
      <c r="M39" s="27"/>
      <c r="N39" s="27"/>
      <c r="O39" s="27"/>
      <c r="P39" s="27"/>
      <c r="Q39" s="27"/>
      <c r="R39" s="27"/>
      <c r="S39" s="27"/>
      <c r="T39" s="27"/>
      <c r="U39" s="27"/>
      <c r="V39" s="27"/>
      <c r="W39" s="27"/>
      <c r="X39" s="27"/>
      <c r="Y39" s="27"/>
      <c r="Z39" s="27"/>
      <c r="AA39" s="27"/>
    </row>
    <row r="40" spans="11:27" x14ac:dyDescent="0.25">
      <c r="K40" s="27"/>
      <c r="L40" s="27"/>
      <c r="M40" s="27"/>
      <c r="N40" s="27"/>
      <c r="O40" s="27"/>
      <c r="P40" s="27"/>
      <c r="Q40" s="27"/>
      <c r="R40" s="27"/>
      <c r="S40" s="27"/>
      <c r="T40" s="27"/>
      <c r="U40" s="27"/>
      <c r="V40" s="27"/>
      <c r="W40" s="27"/>
      <c r="X40" s="27"/>
      <c r="Y40" s="27"/>
      <c r="Z40" s="27"/>
      <c r="AA40" s="27"/>
    </row>
    <row r="41" spans="11:27" x14ac:dyDescent="0.25">
      <c r="K41" s="27"/>
      <c r="L41" s="27"/>
      <c r="M41" s="27"/>
      <c r="N41" s="27"/>
      <c r="O41" s="27"/>
      <c r="P41" s="27"/>
      <c r="Q41" s="27"/>
      <c r="R41" s="27"/>
      <c r="S41" s="27"/>
      <c r="T41" s="27"/>
      <c r="U41" s="27"/>
      <c r="V41" s="27"/>
      <c r="W41" s="27"/>
      <c r="X41" s="27"/>
      <c r="Y41" s="27"/>
      <c r="Z41" s="27"/>
      <c r="AA41" s="27"/>
    </row>
    <row r="42" spans="11:27" x14ac:dyDescent="0.25">
      <c r="K42" s="27"/>
      <c r="L42" s="27"/>
      <c r="M42" s="27"/>
      <c r="N42" s="27"/>
      <c r="O42" s="27"/>
      <c r="P42" s="27"/>
      <c r="Q42" s="27"/>
      <c r="R42" s="27"/>
      <c r="S42" s="27"/>
      <c r="T42" s="27"/>
      <c r="U42" s="27"/>
      <c r="V42" s="27"/>
      <c r="W42" s="27"/>
      <c r="X42" s="27"/>
      <c r="Y42" s="27"/>
      <c r="Z42" s="27"/>
      <c r="AA42" s="27"/>
    </row>
    <row r="43" spans="11:27" x14ac:dyDescent="0.25">
      <c r="K43" s="27"/>
      <c r="L43" s="27"/>
      <c r="M43" s="27"/>
      <c r="N43" s="27"/>
      <c r="O43" s="27"/>
      <c r="P43" s="27"/>
      <c r="Q43" s="27"/>
      <c r="R43" s="27"/>
      <c r="S43" s="27"/>
      <c r="T43" s="27"/>
      <c r="U43" s="27"/>
      <c r="V43" s="27"/>
      <c r="W43" s="27"/>
      <c r="X43" s="27"/>
      <c r="Y43" s="27"/>
      <c r="Z43" s="27"/>
      <c r="AA43" s="27"/>
    </row>
    <row r="44" spans="11:27" x14ac:dyDescent="0.25">
      <c r="K44" s="27"/>
      <c r="L44" s="27"/>
      <c r="M44" s="27"/>
      <c r="N44" s="27"/>
      <c r="O44" s="27"/>
      <c r="P44" s="27"/>
      <c r="Q44" s="27"/>
      <c r="R44" s="27"/>
      <c r="S44" s="27"/>
      <c r="T44" s="27"/>
      <c r="U44" s="27"/>
      <c r="V44" s="27"/>
      <c r="W44" s="27"/>
      <c r="X44" s="27"/>
      <c r="Y44" s="27"/>
      <c r="Z44" s="27"/>
      <c r="AA44" s="27"/>
    </row>
    <row r="45" spans="11:27" x14ac:dyDescent="0.25">
      <c r="K45" s="27"/>
      <c r="L45" s="27"/>
      <c r="M45" s="27"/>
      <c r="N45" s="27"/>
      <c r="O45" s="27"/>
      <c r="P45" s="27"/>
      <c r="Q45" s="27"/>
      <c r="R45" s="27"/>
      <c r="S45" s="27"/>
      <c r="T45" s="27"/>
      <c r="U45" s="27"/>
      <c r="V45" s="27"/>
      <c r="W45" s="27"/>
      <c r="X45" s="27"/>
      <c r="Y45" s="27"/>
      <c r="Z45" s="27"/>
      <c r="AA45" s="27"/>
    </row>
    <row r="46" spans="11:27" x14ac:dyDescent="0.25">
      <c r="K46" s="27"/>
      <c r="L46" s="27"/>
      <c r="M46" s="27"/>
      <c r="N46" s="27"/>
      <c r="O46" s="27"/>
      <c r="P46" s="27"/>
      <c r="Q46" s="27"/>
      <c r="R46" s="27"/>
      <c r="S46" s="27"/>
      <c r="T46" s="27"/>
      <c r="U46" s="27"/>
      <c r="V46" s="27"/>
      <c r="W46" s="27"/>
      <c r="X46" s="27"/>
      <c r="Y46" s="27"/>
      <c r="Z46" s="27"/>
      <c r="AA46" s="27"/>
    </row>
    <row r="47" spans="11:27" x14ac:dyDescent="0.25">
      <c r="K47" s="27"/>
      <c r="L47" s="27"/>
      <c r="M47" s="27"/>
      <c r="N47" s="27"/>
      <c r="O47" s="27"/>
      <c r="P47" s="27"/>
      <c r="Q47" s="27"/>
      <c r="R47" s="27"/>
      <c r="S47" s="27"/>
      <c r="T47" s="27"/>
      <c r="U47" s="27"/>
      <c r="V47" s="27"/>
      <c r="W47" s="27"/>
      <c r="X47" s="27"/>
      <c r="Y47" s="27"/>
      <c r="Z47" s="27"/>
      <c r="AA47" s="27"/>
    </row>
    <row r="48" spans="11:27" x14ac:dyDescent="0.25">
      <c r="K48" s="27"/>
      <c r="L48" s="27"/>
      <c r="M48" s="27"/>
      <c r="N48" s="27"/>
      <c r="O48" s="27"/>
      <c r="P48" s="27"/>
      <c r="Q48" s="27"/>
      <c r="R48" s="27"/>
      <c r="S48" s="27"/>
      <c r="T48" s="27"/>
      <c r="U48" s="27"/>
      <c r="V48" s="27"/>
      <c r="W48" s="27"/>
      <c r="X48" s="27"/>
      <c r="Y48" s="27"/>
      <c r="Z48" s="27"/>
      <c r="AA48" s="27"/>
    </row>
  </sheetData>
  <pageMargins left="0.7" right="0.7" top="0.75" bottom="0.75" header="0.3" footer="0.3"/>
  <pageSetup scale="49"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AA48"/>
  <sheetViews>
    <sheetView showRowColHeaders="0" zoomScale="60" zoomScaleNormal="60" workbookViewId="0"/>
  </sheetViews>
  <sheetFormatPr defaultColWidth="9.140625" defaultRowHeight="15" x14ac:dyDescent="0.25"/>
  <cols>
    <col min="1" max="16384" width="9.140625" style="1"/>
  </cols>
  <sheetData>
    <row r="1" spans="1:27" x14ac:dyDescent="0.25">
      <c r="A1" s="1" t="s">
        <v>0</v>
      </c>
    </row>
    <row r="14" spans="1:27" x14ac:dyDescent="0.25">
      <c r="K14" s="27"/>
      <c r="L14" s="27"/>
      <c r="M14" s="27"/>
      <c r="N14" s="27"/>
      <c r="O14" s="27"/>
      <c r="P14" s="27"/>
      <c r="Q14" s="27"/>
      <c r="R14" s="27"/>
      <c r="S14" s="27"/>
      <c r="T14" s="27"/>
      <c r="U14" s="27"/>
      <c r="V14" s="27"/>
      <c r="W14" s="27"/>
      <c r="X14" s="27"/>
      <c r="Y14" s="27"/>
      <c r="Z14" s="27"/>
      <c r="AA14" s="27"/>
    </row>
    <row r="15" spans="1:27" x14ac:dyDescent="0.25">
      <c r="K15" s="27"/>
      <c r="L15" s="27"/>
      <c r="M15" s="27"/>
      <c r="N15" s="27"/>
      <c r="O15" s="27"/>
      <c r="P15" s="27"/>
      <c r="Q15" s="27"/>
      <c r="R15" s="27"/>
      <c r="S15" s="27"/>
      <c r="T15" s="27"/>
      <c r="U15" s="27"/>
      <c r="V15" s="27"/>
      <c r="W15" s="27"/>
      <c r="X15" s="27"/>
      <c r="Y15" s="27"/>
      <c r="Z15" s="27"/>
      <c r="AA15" s="27"/>
    </row>
    <row r="16" spans="1:27" x14ac:dyDescent="0.25">
      <c r="K16" s="27"/>
      <c r="L16" s="27"/>
      <c r="M16" s="27"/>
      <c r="N16" s="27"/>
      <c r="O16" s="27"/>
      <c r="P16" s="27"/>
      <c r="Q16" s="27"/>
      <c r="R16" s="27"/>
      <c r="S16" s="27"/>
      <c r="T16" s="27"/>
      <c r="U16" s="27"/>
      <c r="V16" s="27"/>
      <c r="W16" s="27"/>
      <c r="X16" s="27"/>
      <c r="Y16" s="27"/>
      <c r="Z16" s="27"/>
      <c r="AA16" s="27"/>
    </row>
    <row r="17" spans="11:27" x14ac:dyDescent="0.25">
      <c r="K17" s="27"/>
      <c r="L17" s="27"/>
      <c r="M17" s="27"/>
      <c r="N17" s="27"/>
      <c r="O17" s="27"/>
      <c r="P17" s="27"/>
      <c r="Q17" s="27"/>
      <c r="R17" s="27"/>
      <c r="S17" s="27"/>
      <c r="T17" s="27"/>
      <c r="U17" s="27"/>
      <c r="V17" s="27"/>
      <c r="W17" s="27"/>
      <c r="X17" s="27"/>
      <c r="Y17" s="27"/>
      <c r="Z17" s="27"/>
      <c r="AA17" s="27"/>
    </row>
    <row r="18" spans="11:27" x14ac:dyDescent="0.25">
      <c r="K18" s="27"/>
      <c r="L18" s="27"/>
      <c r="M18" s="27"/>
      <c r="N18" s="27"/>
      <c r="O18" s="27"/>
      <c r="P18" s="27"/>
      <c r="Q18" s="27"/>
      <c r="R18" s="27"/>
      <c r="S18" s="27"/>
      <c r="T18" s="27"/>
      <c r="U18" s="27"/>
      <c r="V18" s="27"/>
      <c r="W18" s="27"/>
      <c r="X18" s="27"/>
      <c r="Y18" s="27"/>
      <c r="Z18" s="27"/>
      <c r="AA18" s="27"/>
    </row>
    <row r="19" spans="11:27" x14ac:dyDescent="0.25">
      <c r="K19" s="27"/>
      <c r="L19" s="27"/>
      <c r="M19" s="27"/>
      <c r="N19" s="27"/>
      <c r="O19" s="27"/>
      <c r="P19" s="27"/>
      <c r="Q19" s="27"/>
      <c r="R19" s="27"/>
      <c r="S19" s="27"/>
      <c r="T19" s="27"/>
      <c r="U19" s="27"/>
      <c r="V19" s="27"/>
      <c r="W19" s="27"/>
      <c r="X19" s="27"/>
      <c r="Y19" s="27"/>
      <c r="Z19" s="27"/>
      <c r="AA19" s="27"/>
    </row>
    <row r="20" spans="11:27" x14ac:dyDescent="0.25">
      <c r="K20" s="27"/>
      <c r="L20" s="27"/>
      <c r="M20" s="27"/>
      <c r="N20" s="27"/>
      <c r="O20" s="27"/>
      <c r="P20" s="27"/>
      <c r="Q20" s="27"/>
      <c r="R20" s="27"/>
      <c r="S20" s="27"/>
      <c r="T20" s="27"/>
      <c r="U20" s="27"/>
      <c r="V20" s="27"/>
      <c r="W20" s="27"/>
      <c r="X20" s="27"/>
      <c r="Y20" s="27"/>
      <c r="Z20" s="27"/>
      <c r="AA20" s="27"/>
    </row>
    <row r="21" spans="11:27" x14ac:dyDescent="0.25">
      <c r="K21" s="27"/>
      <c r="L21" s="27"/>
      <c r="M21" s="27"/>
      <c r="N21" s="27"/>
      <c r="O21" s="27"/>
      <c r="P21" s="27"/>
      <c r="Q21" s="27"/>
      <c r="R21" s="27"/>
      <c r="S21" s="27"/>
      <c r="T21" s="27"/>
      <c r="U21" s="27"/>
      <c r="V21" s="27"/>
      <c r="W21" s="27"/>
      <c r="X21" s="27"/>
      <c r="Y21" s="27"/>
      <c r="Z21" s="27"/>
      <c r="AA21" s="27"/>
    </row>
    <row r="22" spans="11:27" x14ac:dyDescent="0.25">
      <c r="K22" s="27"/>
      <c r="L22" s="27"/>
      <c r="M22" s="27"/>
      <c r="N22" s="27"/>
      <c r="O22" s="27"/>
      <c r="P22" s="27"/>
      <c r="Q22" s="27"/>
      <c r="R22" s="27"/>
      <c r="S22" s="27"/>
      <c r="T22" s="27"/>
      <c r="U22" s="27"/>
      <c r="V22" s="27"/>
      <c r="W22" s="27"/>
      <c r="X22" s="27"/>
      <c r="Y22" s="27"/>
      <c r="Z22" s="27"/>
      <c r="AA22" s="27"/>
    </row>
    <row r="23" spans="11:27" x14ac:dyDescent="0.25">
      <c r="K23" s="27"/>
      <c r="L23" s="27"/>
      <c r="M23" s="27"/>
      <c r="N23" s="27"/>
      <c r="O23" s="27"/>
      <c r="P23" s="27"/>
      <c r="Q23" s="27"/>
      <c r="R23" s="27"/>
      <c r="S23" s="27"/>
      <c r="T23" s="27"/>
      <c r="U23" s="27"/>
      <c r="V23" s="27"/>
      <c r="W23" s="27"/>
      <c r="X23" s="27"/>
      <c r="Y23" s="27"/>
      <c r="Z23" s="27"/>
      <c r="AA23" s="27"/>
    </row>
    <row r="24" spans="11:27" x14ac:dyDescent="0.25">
      <c r="K24" s="27"/>
      <c r="L24" s="27"/>
      <c r="M24" s="27"/>
      <c r="N24" s="27"/>
      <c r="O24" s="27"/>
      <c r="P24" s="27"/>
      <c r="Q24" s="27"/>
      <c r="R24" s="27"/>
      <c r="S24" s="27"/>
      <c r="T24" s="27"/>
      <c r="U24" s="27"/>
      <c r="V24" s="27"/>
      <c r="W24" s="27"/>
      <c r="X24" s="27"/>
      <c r="Y24" s="27"/>
      <c r="Z24" s="27"/>
      <c r="AA24" s="27"/>
    </row>
    <row r="25" spans="11:27" x14ac:dyDescent="0.25">
      <c r="K25" s="27"/>
      <c r="L25" s="27"/>
      <c r="M25" s="27"/>
      <c r="N25" s="27"/>
      <c r="O25" s="27"/>
      <c r="P25" s="27"/>
      <c r="Q25" s="27"/>
      <c r="R25" s="27"/>
      <c r="S25" s="27"/>
      <c r="T25" s="27"/>
      <c r="U25" s="27"/>
      <c r="V25" s="27"/>
      <c r="W25" s="27"/>
      <c r="X25" s="27"/>
      <c r="Y25" s="27"/>
      <c r="Z25" s="27"/>
      <c r="AA25" s="27"/>
    </row>
    <row r="26" spans="11:27" x14ac:dyDescent="0.25">
      <c r="K26" s="27"/>
      <c r="L26" s="27"/>
      <c r="M26" s="27"/>
      <c r="N26" s="27"/>
      <c r="O26" s="27"/>
      <c r="P26" s="27"/>
      <c r="Q26" s="27"/>
      <c r="R26" s="27"/>
      <c r="S26" s="27"/>
      <c r="T26" s="27"/>
      <c r="U26" s="27"/>
      <c r="V26" s="27"/>
      <c r="W26" s="27"/>
      <c r="X26" s="27"/>
      <c r="Y26" s="27"/>
      <c r="Z26" s="27"/>
      <c r="AA26" s="27"/>
    </row>
    <row r="27" spans="11:27" x14ac:dyDescent="0.25">
      <c r="K27" s="27"/>
      <c r="L27" s="27"/>
      <c r="M27" s="27"/>
      <c r="N27" s="27"/>
      <c r="O27" s="27"/>
      <c r="P27" s="27"/>
      <c r="Q27" s="27"/>
      <c r="R27" s="27"/>
      <c r="S27" s="27"/>
      <c r="T27" s="27"/>
      <c r="U27" s="27"/>
      <c r="V27" s="27"/>
      <c r="W27" s="27"/>
      <c r="X27" s="27"/>
      <c r="Y27" s="27"/>
      <c r="Z27" s="27"/>
      <c r="AA27" s="27"/>
    </row>
    <row r="28" spans="11:27" x14ac:dyDescent="0.25">
      <c r="K28" s="27"/>
      <c r="L28" s="27"/>
      <c r="M28" s="27"/>
      <c r="N28" s="27"/>
      <c r="O28" s="27"/>
      <c r="P28" s="27"/>
      <c r="Q28" s="27"/>
      <c r="R28" s="27"/>
      <c r="S28" s="27"/>
      <c r="T28" s="27"/>
      <c r="U28" s="27"/>
      <c r="V28" s="27"/>
      <c r="W28" s="27"/>
      <c r="X28" s="27"/>
      <c r="Y28" s="27"/>
      <c r="Z28" s="27"/>
      <c r="AA28" s="27"/>
    </row>
    <row r="29" spans="11:27" x14ac:dyDescent="0.25">
      <c r="K29" s="27"/>
      <c r="L29" s="27"/>
      <c r="M29" s="27"/>
      <c r="N29" s="27"/>
      <c r="O29" s="27"/>
      <c r="P29" s="27"/>
      <c r="Q29" s="27"/>
      <c r="R29" s="27"/>
      <c r="S29" s="27"/>
      <c r="T29" s="27"/>
      <c r="U29" s="27"/>
      <c r="V29" s="27"/>
      <c r="W29" s="27"/>
      <c r="X29" s="27"/>
      <c r="Y29" s="27"/>
      <c r="Z29" s="27"/>
      <c r="AA29" s="27"/>
    </row>
    <row r="30" spans="11:27" x14ac:dyDescent="0.25">
      <c r="K30" s="27"/>
      <c r="L30" s="27"/>
      <c r="M30" s="27"/>
      <c r="N30" s="27"/>
      <c r="O30" s="27"/>
      <c r="P30" s="27"/>
      <c r="Q30" s="27"/>
      <c r="R30" s="27"/>
      <c r="S30" s="27"/>
      <c r="T30" s="27"/>
      <c r="U30" s="27"/>
      <c r="V30" s="27"/>
      <c r="W30" s="27"/>
      <c r="X30" s="27"/>
      <c r="Y30" s="27"/>
      <c r="Z30" s="27"/>
      <c r="AA30" s="27"/>
    </row>
    <row r="31" spans="11:27" x14ac:dyDescent="0.25">
      <c r="K31" s="27"/>
      <c r="L31" s="27"/>
      <c r="M31" s="27"/>
      <c r="N31" s="27"/>
      <c r="O31" s="27"/>
      <c r="P31" s="27"/>
      <c r="Q31" s="27"/>
      <c r="R31" s="27"/>
      <c r="S31" s="27"/>
      <c r="T31" s="27"/>
      <c r="U31" s="27"/>
      <c r="V31" s="27"/>
      <c r="W31" s="27"/>
      <c r="X31" s="27"/>
      <c r="Y31" s="27"/>
      <c r="Z31" s="27"/>
      <c r="AA31" s="27"/>
    </row>
    <row r="32" spans="11:27" x14ac:dyDescent="0.25">
      <c r="K32" s="27"/>
      <c r="L32" s="27"/>
      <c r="M32" s="27"/>
      <c r="N32" s="27"/>
      <c r="O32" s="27"/>
      <c r="P32" s="27"/>
      <c r="Q32" s="27"/>
      <c r="R32" s="27"/>
      <c r="S32" s="27"/>
      <c r="T32" s="27"/>
      <c r="U32" s="27"/>
      <c r="V32" s="27"/>
      <c r="W32" s="27"/>
      <c r="X32" s="27"/>
      <c r="Y32" s="27"/>
      <c r="Z32" s="27"/>
      <c r="AA32" s="27"/>
    </row>
    <row r="33" spans="11:27" x14ac:dyDescent="0.25">
      <c r="K33" s="27"/>
      <c r="L33" s="27"/>
      <c r="M33" s="27"/>
      <c r="N33" s="27"/>
      <c r="O33" s="27"/>
      <c r="P33" s="27"/>
      <c r="Q33" s="27"/>
      <c r="R33" s="27"/>
      <c r="S33" s="27"/>
      <c r="T33" s="27"/>
      <c r="U33" s="27"/>
      <c r="V33" s="27"/>
      <c r="W33" s="27"/>
      <c r="X33" s="27"/>
      <c r="Y33" s="27"/>
      <c r="Z33" s="27"/>
      <c r="AA33" s="27"/>
    </row>
    <row r="34" spans="11:27" x14ac:dyDescent="0.25">
      <c r="K34" s="27"/>
      <c r="L34" s="27"/>
      <c r="M34" s="27"/>
      <c r="N34" s="27"/>
      <c r="O34" s="27"/>
      <c r="P34" s="27"/>
      <c r="Q34" s="27"/>
      <c r="R34" s="27"/>
      <c r="S34" s="27"/>
      <c r="T34" s="27"/>
      <c r="U34" s="27"/>
      <c r="V34" s="27"/>
      <c r="W34" s="27"/>
      <c r="X34" s="27"/>
      <c r="Y34" s="27"/>
      <c r="Z34" s="27"/>
      <c r="AA34" s="27"/>
    </row>
    <row r="35" spans="11:27" x14ac:dyDescent="0.25">
      <c r="K35" s="27"/>
      <c r="L35" s="27"/>
      <c r="M35" s="27"/>
      <c r="N35" s="27"/>
      <c r="O35" s="27"/>
      <c r="P35" s="27"/>
      <c r="Q35" s="27"/>
      <c r="R35" s="27"/>
      <c r="S35" s="27"/>
      <c r="T35" s="27"/>
      <c r="U35" s="27"/>
      <c r="V35" s="27"/>
      <c r="W35" s="27"/>
      <c r="X35" s="27"/>
      <c r="Y35" s="27"/>
      <c r="Z35" s="27"/>
      <c r="AA35" s="27"/>
    </row>
    <row r="36" spans="11:27" x14ac:dyDescent="0.25">
      <c r="K36" s="27"/>
      <c r="L36" s="27"/>
      <c r="M36" s="27"/>
      <c r="N36" s="27"/>
      <c r="O36" s="27"/>
      <c r="P36" s="27"/>
      <c r="Q36" s="27"/>
      <c r="R36" s="27"/>
      <c r="S36" s="27"/>
      <c r="T36" s="27"/>
      <c r="U36" s="27"/>
      <c r="V36" s="27"/>
      <c r="W36" s="27"/>
      <c r="X36" s="27"/>
      <c r="Y36" s="27"/>
      <c r="Z36" s="27"/>
      <c r="AA36" s="27"/>
    </row>
    <row r="37" spans="11:27" x14ac:dyDescent="0.25">
      <c r="K37" s="27"/>
      <c r="L37" s="27"/>
      <c r="M37" s="27"/>
      <c r="N37" s="27"/>
      <c r="O37" s="27"/>
      <c r="P37" s="27"/>
      <c r="Q37" s="27"/>
      <c r="R37" s="27"/>
      <c r="S37" s="27"/>
      <c r="T37" s="27"/>
      <c r="U37" s="27"/>
      <c r="V37" s="27"/>
      <c r="W37" s="27"/>
      <c r="X37" s="27"/>
      <c r="Y37" s="27"/>
      <c r="Z37" s="27"/>
      <c r="AA37" s="27"/>
    </row>
    <row r="38" spans="11:27" x14ac:dyDescent="0.25">
      <c r="K38" s="27"/>
      <c r="L38" s="27"/>
      <c r="M38" s="27"/>
      <c r="N38" s="27"/>
      <c r="O38" s="27"/>
      <c r="P38" s="27"/>
      <c r="Q38" s="27"/>
      <c r="R38" s="27"/>
      <c r="S38" s="27"/>
      <c r="T38" s="27"/>
      <c r="U38" s="27"/>
      <c r="V38" s="27"/>
      <c r="W38" s="27"/>
      <c r="X38" s="27"/>
      <c r="Y38" s="27"/>
      <c r="Z38" s="27"/>
      <c r="AA38" s="27"/>
    </row>
    <row r="39" spans="11:27" x14ac:dyDescent="0.25">
      <c r="K39" s="27"/>
      <c r="L39" s="27"/>
      <c r="M39" s="27"/>
      <c r="N39" s="27"/>
      <c r="O39" s="27"/>
      <c r="P39" s="27"/>
      <c r="Q39" s="27"/>
      <c r="R39" s="27"/>
      <c r="S39" s="27"/>
      <c r="T39" s="27"/>
      <c r="U39" s="27"/>
      <c r="V39" s="27"/>
      <c r="W39" s="27"/>
      <c r="X39" s="27"/>
      <c r="Y39" s="27"/>
      <c r="Z39" s="27"/>
      <c r="AA39" s="27"/>
    </row>
    <row r="40" spans="11:27" x14ac:dyDescent="0.25">
      <c r="K40" s="27"/>
      <c r="L40" s="27"/>
      <c r="M40" s="27"/>
      <c r="N40" s="27"/>
      <c r="O40" s="27"/>
      <c r="P40" s="27"/>
      <c r="Q40" s="27"/>
      <c r="R40" s="27"/>
      <c r="S40" s="27"/>
      <c r="T40" s="27"/>
      <c r="U40" s="27"/>
      <c r="V40" s="27"/>
      <c r="W40" s="27"/>
      <c r="X40" s="27"/>
      <c r="Y40" s="27"/>
      <c r="Z40" s="27"/>
      <c r="AA40" s="27"/>
    </row>
    <row r="41" spans="11:27" x14ac:dyDescent="0.25">
      <c r="K41" s="27"/>
      <c r="L41" s="27"/>
      <c r="M41" s="27"/>
      <c r="N41" s="27"/>
      <c r="O41" s="27"/>
      <c r="P41" s="27"/>
      <c r="Q41" s="27"/>
      <c r="R41" s="27"/>
      <c r="S41" s="27"/>
      <c r="T41" s="27"/>
      <c r="U41" s="27"/>
      <c r="V41" s="27"/>
      <c r="W41" s="27"/>
      <c r="X41" s="27"/>
      <c r="Y41" s="27"/>
      <c r="Z41" s="27"/>
      <c r="AA41" s="27"/>
    </row>
    <row r="42" spans="11:27" x14ac:dyDescent="0.25">
      <c r="K42" s="27"/>
      <c r="L42" s="27"/>
      <c r="M42" s="27"/>
      <c r="N42" s="27"/>
      <c r="O42" s="27"/>
      <c r="P42" s="27"/>
      <c r="Q42" s="27"/>
      <c r="R42" s="27"/>
      <c r="S42" s="27"/>
      <c r="T42" s="27"/>
      <c r="U42" s="27"/>
      <c r="V42" s="27"/>
      <c r="W42" s="27"/>
      <c r="X42" s="27"/>
      <c r="Y42" s="27"/>
      <c r="Z42" s="27"/>
      <c r="AA42" s="27"/>
    </row>
    <row r="43" spans="11:27" x14ac:dyDescent="0.25">
      <c r="K43" s="27"/>
      <c r="L43" s="27"/>
      <c r="M43" s="27"/>
      <c r="N43" s="27"/>
      <c r="O43" s="27"/>
      <c r="P43" s="27"/>
      <c r="Q43" s="27"/>
      <c r="R43" s="27"/>
      <c r="S43" s="27"/>
      <c r="T43" s="27"/>
      <c r="U43" s="27"/>
      <c r="V43" s="27"/>
      <c r="W43" s="27"/>
      <c r="X43" s="27"/>
      <c r="Y43" s="27"/>
      <c r="Z43" s="27"/>
      <c r="AA43" s="27"/>
    </row>
    <row r="44" spans="11:27" x14ac:dyDescent="0.25">
      <c r="K44" s="27"/>
      <c r="L44" s="27"/>
      <c r="M44" s="27"/>
      <c r="N44" s="27"/>
      <c r="O44" s="27"/>
      <c r="P44" s="27"/>
      <c r="Q44" s="27"/>
      <c r="R44" s="27"/>
      <c r="S44" s="27"/>
      <c r="T44" s="27"/>
      <c r="U44" s="27"/>
      <c r="V44" s="27"/>
      <c r="W44" s="27"/>
      <c r="X44" s="27"/>
      <c r="Y44" s="27"/>
      <c r="Z44" s="27"/>
      <c r="AA44" s="27"/>
    </row>
    <row r="45" spans="11:27" x14ac:dyDescent="0.25">
      <c r="K45" s="27"/>
      <c r="L45" s="27"/>
      <c r="M45" s="27"/>
      <c r="N45" s="27"/>
      <c r="O45" s="27"/>
      <c r="P45" s="27"/>
      <c r="Q45" s="27"/>
      <c r="R45" s="27"/>
      <c r="S45" s="27"/>
      <c r="T45" s="27"/>
      <c r="U45" s="27"/>
      <c r="V45" s="27"/>
      <c r="W45" s="27"/>
      <c r="X45" s="27"/>
      <c r="Y45" s="27"/>
      <c r="Z45" s="27"/>
      <c r="AA45" s="27"/>
    </row>
    <row r="46" spans="11:27" x14ac:dyDescent="0.25">
      <c r="K46" s="27"/>
      <c r="L46" s="27"/>
      <c r="M46" s="27"/>
      <c r="N46" s="27"/>
      <c r="O46" s="27"/>
      <c r="P46" s="27"/>
      <c r="Q46" s="27"/>
      <c r="R46" s="27"/>
      <c r="S46" s="27"/>
      <c r="T46" s="27"/>
      <c r="U46" s="27"/>
      <c r="V46" s="27"/>
      <c r="W46" s="27"/>
      <c r="X46" s="27"/>
      <c r="Y46" s="27"/>
      <c r="Z46" s="27"/>
      <c r="AA46" s="27"/>
    </row>
    <row r="47" spans="11:27" x14ac:dyDescent="0.25">
      <c r="K47" s="27"/>
      <c r="L47" s="27"/>
      <c r="M47" s="27"/>
      <c r="N47" s="27"/>
      <c r="O47" s="27"/>
      <c r="P47" s="27"/>
      <c r="Q47" s="27"/>
      <c r="R47" s="27"/>
      <c r="S47" s="27"/>
      <c r="T47" s="27"/>
      <c r="U47" s="27"/>
      <c r="V47" s="27"/>
      <c r="W47" s="27"/>
      <c r="X47" s="27"/>
      <c r="Y47" s="27"/>
      <c r="Z47" s="27"/>
      <c r="AA47" s="27"/>
    </row>
    <row r="48" spans="11:27" x14ac:dyDescent="0.25">
      <c r="K48" s="27"/>
      <c r="L48" s="27"/>
      <c r="M48" s="27"/>
      <c r="N48" s="27"/>
      <c r="O48" s="27"/>
      <c r="P48" s="27"/>
      <c r="Q48" s="27"/>
      <c r="R48" s="27"/>
      <c r="S48" s="27"/>
      <c r="T48" s="27"/>
      <c r="U48" s="27"/>
      <c r="V48" s="27"/>
      <c r="W48" s="27"/>
      <c r="X48" s="27"/>
      <c r="Y48" s="27"/>
      <c r="Z48" s="27"/>
      <c r="AA48" s="27"/>
    </row>
  </sheetData>
  <pageMargins left="0.7" right="0.7" top="0.75" bottom="0.75" header="0.3" footer="0.3"/>
  <pageSetup scale="4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1"/>
  <sheetViews>
    <sheetView showRowColHeaders="0" tabSelected="1" zoomScale="50" zoomScaleNormal="50" workbookViewId="0"/>
  </sheetViews>
  <sheetFormatPr defaultColWidth="9.140625" defaultRowHeight="15" x14ac:dyDescent="0.25"/>
  <cols>
    <col min="1" max="16384" width="9.140625" style="156"/>
  </cols>
  <sheetData>
    <row r="1" spans="1:1" x14ac:dyDescent="0.25">
      <c r="A1" s="156" t="s">
        <v>0</v>
      </c>
    </row>
    <row r="24" spans="5:12" x14ac:dyDescent="0.25">
      <c r="E24" s="214"/>
      <c r="F24" s="214"/>
      <c r="G24" s="214"/>
      <c r="H24" s="214"/>
      <c r="I24" s="214"/>
      <c r="J24" s="214"/>
      <c r="K24" s="214"/>
      <c r="L24" s="214"/>
    </row>
    <row r="25" spans="5:12" x14ac:dyDescent="0.25">
      <c r="E25" s="214"/>
      <c r="F25" s="214"/>
      <c r="G25" s="214"/>
      <c r="H25" s="214"/>
      <c r="I25" s="214"/>
      <c r="J25" s="214"/>
      <c r="K25" s="214"/>
      <c r="L25" s="214"/>
    </row>
    <row r="26" spans="5:12" x14ac:dyDescent="0.25">
      <c r="E26" s="214"/>
      <c r="F26" s="214"/>
      <c r="G26" s="214"/>
      <c r="H26" s="214"/>
      <c r="I26" s="214"/>
      <c r="J26" s="214"/>
      <c r="K26" s="214"/>
      <c r="L26" s="214"/>
    </row>
    <row r="27" spans="5:12" x14ac:dyDescent="0.25">
      <c r="E27" s="214"/>
      <c r="F27" s="214"/>
      <c r="G27" s="214"/>
      <c r="H27" s="214"/>
      <c r="I27" s="214"/>
      <c r="J27" s="214"/>
      <c r="K27" s="214"/>
      <c r="L27" s="214"/>
    </row>
    <row r="28" spans="5:12" x14ac:dyDescent="0.25">
      <c r="E28" s="214"/>
      <c r="F28" s="214"/>
      <c r="G28" s="214"/>
      <c r="H28" s="214"/>
      <c r="I28" s="214"/>
      <c r="J28" s="214"/>
      <c r="K28" s="214"/>
      <c r="L28" s="214"/>
    </row>
    <row r="29" spans="5:12" x14ac:dyDescent="0.25">
      <c r="E29" s="214"/>
      <c r="F29" s="214"/>
      <c r="G29" s="214"/>
      <c r="H29" s="214"/>
      <c r="I29" s="214"/>
      <c r="J29" s="214"/>
      <c r="K29" s="214"/>
      <c r="L29" s="214"/>
    </row>
    <row r="30" spans="5:12" x14ac:dyDescent="0.25">
      <c r="E30" s="214"/>
      <c r="F30" s="214"/>
      <c r="G30" s="214"/>
      <c r="H30" s="214"/>
      <c r="I30" s="214"/>
      <c r="J30" s="214"/>
      <c r="K30" s="214"/>
      <c r="L30" s="214"/>
    </row>
    <row r="31" spans="5:12" x14ac:dyDescent="0.25">
      <c r="E31" s="214"/>
      <c r="F31" s="214"/>
      <c r="G31" s="214"/>
      <c r="H31" s="214"/>
      <c r="I31" s="214"/>
      <c r="J31" s="214"/>
      <c r="K31" s="214"/>
      <c r="L31" s="214"/>
    </row>
  </sheetData>
  <mergeCells count="1">
    <mergeCell ref="E24:L31"/>
  </mergeCells>
  <pageMargins left="0.7" right="0.7" top="0.75" bottom="0.75" header="0.3" footer="0.3"/>
  <pageSetup scale="4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7"/>
  <sheetViews>
    <sheetView showRowColHeaders="0" zoomScale="60" zoomScaleNormal="60" workbookViewId="0">
      <selection activeCell="AH20" sqref="AH20"/>
    </sheetView>
  </sheetViews>
  <sheetFormatPr defaultColWidth="9.140625" defaultRowHeight="15" x14ac:dyDescent="0.25"/>
  <cols>
    <col min="1" max="16384" width="9.140625" style="1"/>
  </cols>
  <sheetData>
    <row r="1" spans="1:27" x14ac:dyDescent="0.25">
      <c r="A1" s="1" t="s">
        <v>0</v>
      </c>
    </row>
    <row r="14" spans="1:27" x14ac:dyDescent="0.25">
      <c r="K14" s="27"/>
      <c r="L14" s="27"/>
      <c r="M14" s="27"/>
      <c r="N14" s="27"/>
      <c r="O14" s="27"/>
      <c r="P14" s="27"/>
      <c r="Q14" s="27"/>
      <c r="R14" s="27"/>
      <c r="S14" s="27"/>
      <c r="T14" s="27"/>
      <c r="U14" s="27"/>
      <c r="V14" s="27"/>
      <c r="W14" s="27"/>
      <c r="X14" s="27"/>
      <c r="Y14" s="27"/>
      <c r="Z14" s="27"/>
      <c r="AA14" s="27"/>
    </row>
    <row r="15" spans="1:27" x14ac:dyDescent="0.25">
      <c r="K15" s="27"/>
      <c r="L15" s="27"/>
      <c r="M15" s="27"/>
      <c r="N15" s="27"/>
      <c r="O15" s="27"/>
      <c r="P15" s="27"/>
      <c r="Q15" s="27"/>
      <c r="R15" s="27"/>
      <c r="S15" s="27"/>
      <c r="T15" s="27"/>
      <c r="U15" s="27"/>
      <c r="V15" s="27"/>
      <c r="W15" s="27"/>
      <c r="X15" s="27"/>
      <c r="Y15" s="27"/>
      <c r="Z15" s="27"/>
      <c r="AA15" s="27"/>
    </row>
    <row r="16" spans="1:27" x14ac:dyDescent="0.25">
      <c r="K16" s="27"/>
      <c r="L16" s="27"/>
      <c r="M16" s="27"/>
      <c r="N16" s="27"/>
      <c r="O16" s="27"/>
      <c r="P16" s="27"/>
      <c r="Q16" s="27"/>
      <c r="R16" s="27"/>
      <c r="S16" s="27"/>
      <c r="T16" s="27"/>
      <c r="U16" s="27"/>
      <c r="V16" s="27"/>
      <c r="W16" s="27"/>
      <c r="X16" s="27"/>
      <c r="Y16" s="27"/>
      <c r="Z16" s="27"/>
      <c r="AA16" s="27"/>
    </row>
    <row r="17" spans="11:27" x14ac:dyDescent="0.25">
      <c r="K17" s="27"/>
      <c r="L17" s="27"/>
      <c r="M17" s="27"/>
      <c r="N17" s="27"/>
      <c r="O17" s="27"/>
      <c r="P17" s="27"/>
      <c r="Q17" s="27"/>
      <c r="R17" s="27"/>
      <c r="S17" s="27"/>
      <c r="T17" s="27"/>
      <c r="U17" s="27"/>
      <c r="V17" s="27"/>
      <c r="W17" s="27"/>
      <c r="X17" s="27"/>
      <c r="Y17" s="27"/>
      <c r="Z17" s="27"/>
      <c r="AA17" s="27"/>
    </row>
    <row r="18" spans="11:27" x14ac:dyDescent="0.25">
      <c r="K18" s="27"/>
      <c r="L18" s="27"/>
      <c r="M18" s="27"/>
      <c r="N18" s="27"/>
      <c r="O18" s="27"/>
      <c r="P18" s="27"/>
      <c r="Q18" s="27"/>
      <c r="R18" s="27"/>
      <c r="S18" s="27"/>
      <c r="T18" s="27"/>
      <c r="U18" s="27"/>
      <c r="V18" s="27"/>
      <c r="W18" s="27"/>
      <c r="X18" s="27"/>
      <c r="Y18" s="27"/>
      <c r="Z18" s="27"/>
      <c r="AA18" s="27"/>
    </row>
    <row r="19" spans="11:27" x14ac:dyDescent="0.25">
      <c r="K19" s="27"/>
      <c r="L19" s="27"/>
      <c r="M19" s="27"/>
      <c r="N19" s="27"/>
      <c r="O19" s="27"/>
      <c r="P19" s="27"/>
      <c r="Q19" s="27"/>
      <c r="R19" s="27"/>
      <c r="S19" s="27"/>
      <c r="T19" s="27"/>
      <c r="U19" s="27"/>
      <c r="V19" s="27"/>
      <c r="W19" s="27"/>
      <c r="X19" s="27"/>
      <c r="Y19" s="27"/>
      <c r="Z19" s="27"/>
      <c r="AA19" s="27"/>
    </row>
    <row r="20" spans="11:27" x14ac:dyDescent="0.25">
      <c r="K20" s="27"/>
      <c r="L20" s="27"/>
      <c r="M20" s="27"/>
      <c r="N20" s="27"/>
      <c r="O20" s="27"/>
      <c r="P20" s="27"/>
      <c r="Q20" s="27"/>
      <c r="R20" s="27"/>
      <c r="S20" s="27"/>
      <c r="T20" s="27"/>
      <c r="U20" s="27"/>
      <c r="V20" s="27"/>
      <c r="W20" s="27"/>
      <c r="X20" s="27"/>
      <c r="Y20" s="27"/>
      <c r="Z20" s="27"/>
      <c r="AA20" s="27"/>
    </row>
    <row r="21" spans="11:27" x14ac:dyDescent="0.25">
      <c r="K21" s="27"/>
      <c r="L21" s="27"/>
      <c r="M21" s="27"/>
      <c r="N21" s="27"/>
      <c r="O21" s="27"/>
      <c r="P21" s="27"/>
      <c r="Q21" s="27"/>
      <c r="R21" s="27"/>
      <c r="S21" s="27"/>
      <c r="T21" s="27"/>
      <c r="U21" s="27"/>
      <c r="V21" s="27"/>
      <c r="W21" s="27"/>
      <c r="X21" s="27"/>
      <c r="Y21" s="27"/>
      <c r="Z21" s="27"/>
      <c r="AA21" s="27"/>
    </row>
    <row r="22" spans="11:27" x14ac:dyDescent="0.25">
      <c r="K22" s="27"/>
      <c r="L22" s="27"/>
      <c r="M22" s="27"/>
      <c r="N22" s="27"/>
      <c r="O22" s="27"/>
      <c r="P22" s="27"/>
      <c r="Q22" s="27"/>
      <c r="R22" s="27"/>
      <c r="S22" s="27"/>
      <c r="T22" s="27"/>
      <c r="U22" s="27"/>
      <c r="V22" s="27"/>
      <c r="W22" s="27"/>
      <c r="X22" s="27"/>
      <c r="Y22" s="27"/>
      <c r="Z22" s="27"/>
      <c r="AA22" s="27"/>
    </row>
    <row r="23" spans="11:27" x14ac:dyDescent="0.25">
      <c r="K23" s="27"/>
      <c r="L23" s="27"/>
      <c r="M23" s="27"/>
      <c r="N23" s="27"/>
      <c r="O23" s="27"/>
      <c r="P23" s="27"/>
      <c r="Q23" s="27"/>
      <c r="R23" s="27"/>
      <c r="S23" s="27"/>
      <c r="T23" s="27"/>
      <c r="U23" s="27"/>
      <c r="V23" s="27"/>
      <c r="W23" s="27"/>
      <c r="X23" s="27"/>
      <c r="Y23" s="27"/>
      <c r="Z23" s="27"/>
      <c r="AA23" s="27"/>
    </row>
    <row r="24" spans="11:27" x14ac:dyDescent="0.25">
      <c r="K24" s="27"/>
      <c r="L24" s="27"/>
      <c r="M24" s="27"/>
      <c r="N24" s="27"/>
      <c r="O24" s="27"/>
      <c r="P24" s="27"/>
      <c r="Q24" s="27"/>
      <c r="R24" s="27"/>
      <c r="S24" s="27"/>
      <c r="T24" s="27"/>
      <c r="U24" s="27"/>
      <c r="V24" s="27"/>
      <c r="W24" s="27"/>
      <c r="X24" s="27"/>
      <c r="Y24" s="27"/>
      <c r="Z24" s="27"/>
      <c r="AA24" s="27"/>
    </row>
    <row r="25" spans="11:27" x14ac:dyDescent="0.25">
      <c r="K25" s="27"/>
      <c r="L25" s="27"/>
      <c r="M25" s="27"/>
      <c r="N25" s="27"/>
      <c r="O25" s="27"/>
      <c r="P25" s="27"/>
      <c r="Q25" s="27"/>
      <c r="R25" s="27"/>
      <c r="S25" s="27"/>
      <c r="T25" s="27"/>
      <c r="U25" s="27"/>
      <c r="V25" s="27"/>
      <c r="W25" s="27"/>
      <c r="X25" s="27"/>
      <c r="Y25" s="27"/>
      <c r="Z25" s="27"/>
      <c r="AA25" s="27"/>
    </row>
    <row r="26" spans="11:27" x14ac:dyDescent="0.25">
      <c r="K26" s="27"/>
      <c r="L26" s="27"/>
      <c r="M26" s="27"/>
      <c r="N26" s="27"/>
      <c r="O26" s="27"/>
      <c r="P26" s="27"/>
      <c r="Q26" s="27"/>
      <c r="R26" s="27"/>
      <c r="S26" s="27"/>
      <c r="T26" s="27"/>
      <c r="U26" s="27"/>
      <c r="V26" s="27"/>
      <c r="W26" s="27"/>
      <c r="X26" s="27"/>
      <c r="Y26" s="27"/>
      <c r="Z26" s="27"/>
      <c r="AA26" s="27"/>
    </row>
    <row r="27" spans="11:27" x14ac:dyDescent="0.25">
      <c r="K27" s="27"/>
      <c r="L27" s="27"/>
      <c r="M27" s="27"/>
      <c r="N27" s="27"/>
      <c r="O27" s="27"/>
      <c r="P27" s="27"/>
      <c r="Q27" s="27"/>
      <c r="R27" s="27"/>
      <c r="S27" s="27"/>
      <c r="T27" s="27"/>
      <c r="U27" s="27"/>
      <c r="V27" s="27"/>
      <c r="W27" s="27"/>
      <c r="X27" s="27"/>
      <c r="Y27" s="27"/>
      <c r="Z27" s="27"/>
      <c r="AA27" s="27"/>
    </row>
    <row r="28" spans="11:27" x14ac:dyDescent="0.25">
      <c r="K28" s="27"/>
      <c r="L28" s="27"/>
      <c r="M28" s="27"/>
      <c r="N28" s="27"/>
      <c r="O28" s="27"/>
      <c r="P28" s="27"/>
      <c r="Q28" s="27"/>
      <c r="R28" s="27"/>
      <c r="S28" s="27"/>
      <c r="T28" s="27"/>
      <c r="U28" s="27"/>
      <c r="V28" s="27"/>
      <c r="W28" s="27"/>
      <c r="X28" s="27"/>
      <c r="Y28" s="27"/>
      <c r="Z28" s="27"/>
      <c r="AA28" s="27"/>
    </row>
    <row r="29" spans="11:27" x14ac:dyDescent="0.25">
      <c r="K29" s="27"/>
      <c r="L29" s="27"/>
      <c r="M29" s="27"/>
      <c r="N29" s="27"/>
      <c r="O29" s="27"/>
      <c r="P29" s="27"/>
      <c r="Q29" s="27"/>
      <c r="R29" s="27"/>
      <c r="S29" s="27"/>
      <c r="T29" s="27"/>
      <c r="U29" s="27"/>
      <c r="V29" s="27"/>
      <c r="W29" s="27"/>
      <c r="X29" s="27"/>
      <c r="Y29" s="27"/>
      <c r="Z29" s="27"/>
      <c r="AA29" s="27"/>
    </row>
    <row r="30" spans="11:27" x14ac:dyDescent="0.25">
      <c r="K30" s="27"/>
      <c r="L30" s="27"/>
      <c r="M30" s="27"/>
      <c r="N30" s="27"/>
      <c r="O30" s="27"/>
      <c r="P30" s="27"/>
      <c r="Q30" s="27"/>
      <c r="R30" s="27"/>
      <c r="S30" s="27"/>
      <c r="T30" s="27"/>
      <c r="U30" s="27"/>
      <c r="V30" s="27"/>
      <c r="W30" s="27"/>
      <c r="X30" s="27"/>
      <c r="Y30" s="27"/>
      <c r="Z30" s="27"/>
      <c r="AA30" s="27"/>
    </row>
    <row r="31" spans="11:27" x14ac:dyDescent="0.25">
      <c r="K31" s="27"/>
      <c r="L31" s="27"/>
      <c r="M31" s="27"/>
      <c r="N31" s="27"/>
      <c r="O31" s="27"/>
      <c r="P31" s="27"/>
      <c r="Q31" s="27"/>
      <c r="R31" s="27"/>
      <c r="S31" s="27"/>
      <c r="T31" s="27"/>
      <c r="U31" s="27"/>
      <c r="V31" s="27"/>
      <c r="W31" s="27"/>
      <c r="X31" s="27"/>
      <c r="Y31" s="27"/>
      <c r="Z31" s="27"/>
      <c r="AA31" s="27"/>
    </row>
    <row r="32" spans="11:27" x14ac:dyDescent="0.25">
      <c r="K32" s="27"/>
      <c r="L32" s="27"/>
      <c r="M32" s="27"/>
      <c r="N32" s="27"/>
      <c r="O32" s="27"/>
      <c r="P32" s="27"/>
      <c r="Q32" s="27"/>
      <c r="R32" s="27"/>
      <c r="S32" s="27"/>
      <c r="T32" s="27"/>
      <c r="U32" s="27"/>
      <c r="V32" s="27"/>
      <c r="W32" s="27"/>
      <c r="X32" s="27"/>
      <c r="Y32" s="27"/>
      <c r="Z32" s="27"/>
      <c r="AA32" s="27"/>
    </row>
    <row r="33" spans="11:27" x14ac:dyDescent="0.25">
      <c r="K33" s="27"/>
      <c r="L33" s="27"/>
      <c r="M33" s="27"/>
      <c r="N33" s="27"/>
      <c r="O33" s="27"/>
      <c r="P33" s="27"/>
      <c r="Q33" s="27"/>
      <c r="R33" s="27"/>
      <c r="S33" s="27"/>
      <c r="T33" s="27"/>
      <c r="U33" s="27"/>
      <c r="V33" s="27"/>
      <c r="W33" s="27"/>
      <c r="X33" s="27"/>
      <c r="Y33" s="27"/>
      <c r="Z33" s="27"/>
      <c r="AA33" s="27"/>
    </row>
    <row r="34" spans="11:27" x14ac:dyDescent="0.25">
      <c r="K34" s="27"/>
      <c r="L34" s="27"/>
      <c r="M34" s="27"/>
      <c r="N34" s="27"/>
      <c r="O34" s="27"/>
      <c r="P34" s="27"/>
      <c r="Q34" s="27"/>
      <c r="R34" s="27"/>
      <c r="S34" s="27"/>
      <c r="T34" s="27"/>
      <c r="U34" s="27"/>
      <c r="V34" s="27"/>
      <c r="W34" s="27"/>
      <c r="X34" s="27"/>
      <c r="Y34" s="27"/>
      <c r="Z34" s="27"/>
      <c r="AA34" s="27"/>
    </row>
    <row r="35" spans="11:27" x14ac:dyDescent="0.25">
      <c r="K35" s="27"/>
      <c r="L35" s="27"/>
      <c r="M35" s="27"/>
      <c r="N35" s="27"/>
      <c r="O35" s="27"/>
      <c r="P35" s="27"/>
      <c r="Q35" s="27"/>
      <c r="R35" s="27"/>
      <c r="S35" s="27"/>
      <c r="T35" s="27"/>
      <c r="U35" s="27"/>
      <c r="V35" s="27"/>
      <c r="W35" s="27"/>
      <c r="X35" s="27"/>
      <c r="Y35" s="27"/>
      <c r="Z35" s="27"/>
      <c r="AA35" s="27"/>
    </row>
    <row r="36" spans="11:27" x14ac:dyDescent="0.25">
      <c r="K36" s="27"/>
      <c r="L36" s="27"/>
      <c r="M36" s="27"/>
      <c r="N36" s="27"/>
      <c r="O36" s="27"/>
      <c r="P36" s="27"/>
      <c r="Q36" s="27"/>
      <c r="R36" s="27"/>
      <c r="S36" s="27"/>
      <c r="T36" s="27"/>
      <c r="U36" s="27"/>
      <c r="V36" s="27"/>
      <c r="W36" s="27"/>
      <c r="X36" s="27"/>
      <c r="Y36" s="27"/>
      <c r="Z36" s="27"/>
      <c r="AA36" s="27"/>
    </row>
    <row r="37" spans="11:27" x14ac:dyDescent="0.25">
      <c r="K37" s="27"/>
      <c r="L37" s="27"/>
      <c r="M37" s="27"/>
      <c r="N37" s="27"/>
      <c r="O37" s="27"/>
      <c r="P37" s="27"/>
      <c r="Q37" s="27"/>
      <c r="R37" s="27"/>
      <c r="S37" s="27"/>
      <c r="T37" s="27"/>
      <c r="U37" s="27"/>
      <c r="V37" s="27"/>
      <c r="W37" s="27"/>
      <c r="X37" s="27"/>
      <c r="Y37" s="27"/>
      <c r="Z37" s="27"/>
      <c r="AA37" s="27"/>
    </row>
    <row r="38" spans="11:27" x14ac:dyDescent="0.25">
      <c r="K38" s="27"/>
      <c r="L38" s="27"/>
      <c r="M38" s="27"/>
      <c r="N38" s="27"/>
      <c r="O38" s="27"/>
      <c r="P38" s="27"/>
      <c r="Q38" s="27"/>
      <c r="R38" s="27"/>
      <c r="S38" s="27"/>
      <c r="T38" s="27"/>
      <c r="U38" s="27"/>
      <c r="V38" s="27"/>
      <c r="W38" s="27"/>
      <c r="X38" s="27"/>
      <c r="Y38" s="27"/>
      <c r="Z38" s="27"/>
      <c r="AA38" s="27"/>
    </row>
    <row r="39" spans="11:27" x14ac:dyDescent="0.25">
      <c r="K39" s="27"/>
      <c r="L39" s="27"/>
      <c r="M39" s="27"/>
      <c r="N39" s="27"/>
      <c r="O39" s="27"/>
      <c r="P39" s="27"/>
      <c r="Q39" s="27"/>
      <c r="R39" s="27"/>
      <c r="S39" s="27"/>
      <c r="T39" s="27"/>
      <c r="U39" s="27"/>
      <c r="V39" s="27"/>
      <c r="W39" s="27"/>
      <c r="X39" s="27"/>
      <c r="Y39" s="27"/>
      <c r="Z39" s="27"/>
      <c r="AA39" s="27"/>
    </row>
    <row r="40" spans="11:27" x14ac:dyDescent="0.25">
      <c r="K40" s="27"/>
      <c r="L40" s="27"/>
      <c r="M40" s="27"/>
      <c r="N40" s="27"/>
      <c r="O40" s="27"/>
      <c r="P40" s="27"/>
      <c r="Q40" s="27"/>
      <c r="R40" s="27"/>
      <c r="S40" s="27"/>
      <c r="T40" s="27"/>
      <c r="U40" s="27"/>
      <c r="V40" s="27"/>
      <c r="W40" s="27"/>
      <c r="X40" s="27"/>
      <c r="Y40" s="27"/>
      <c r="Z40" s="27"/>
      <c r="AA40" s="27"/>
    </row>
    <row r="41" spans="11:27" x14ac:dyDescent="0.25">
      <c r="K41" s="27"/>
      <c r="L41" s="27"/>
      <c r="M41" s="27"/>
      <c r="N41" s="27"/>
      <c r="O41" s="27"/>
      <c r="P41" s="27"/>
      <c r="Q41" s="27"/>
      <c r="R41" s="27"/>
      <c r="S41" s="27"/>
      <c r="T41" s="27"/>
      <c r="U41" s="27"/>
      <c r="V41" s="27"/>
      <c r="W41" s="27"/>
      <c r="X41" s="27"/>
      <c r="Y41" s="27"/>
      <c r="Z41" s="27"/>
      <c r="AA41" s="27"/>
    </row>
    <row r="42" spans="11:27" x14ac:dyDescent="0.25">
      <c r="K42" s="27"/>
      <c r="L42" s="27"/>
      <c r="M42" s="27"/>
      <c r="N42" s="27"/>
      <c r="O42" s="27"/>
      <c r="P42" s="27"/>
      <c r="Q42" s="27"/>
      <c r="R42" s="27"/>
      <c r="S42" s="27"/>
      <c r="T42" s="27"/>
      <c r="U42" s="27"/>
      <c r="V42" s="27"/>
      <c r="W42" s="27"/>
      <c r="X42" s="27"/>
      <c r="Y42" s="27"/>
      <c r="Z42" s="27"/>
      <c r="AA42" s="27"/>
    </row>
    <row r="43" spans="11:27" x14ac:dyDescent="0.25">
      <c r="K43" s="27"/>
      <c r="L43" s="27"/>
      <c r="M43" s="27"/>
      <c r="N43" s="27"/>
      <c r="O43" s="27"/>
      <c r="P43" s="27"/>
      <c r="Q43" s="27"/>
      <c r="R43" s="27"/>
      <c r="S43" s="27"/>
      <c r="T43" s="27"/>
      <c r="U43" s="27"/>
      <c r="V43" s="27"/>
      <c r="W43" s="27"/>
      <c r="X43" s="27"/>
      <c r="Y43" s="27"/>
      <c r="Z43" s="27"/>
      <c r="AA43" s="27"/>
    </row>
    <row r="44" spans="11:27" x14ac:dyDescent="0.25">
      <c r="K44" s="27"/>
      <c r="L44" s="27"/>
      <c r="M44" s="27"/>
      <c r="N44" s="27"/>
      <c r="O44" s="27"/>
      <c r="P44" s="27"/>
      <c r="Q44" s="27"/>
      <c r="R44" s="27"/>
      <c r="S44" s="27"/>
      <c r="T44" s="27"/>
      <c r="U44" s="27"/>
      <c r="V44" s="27"/>
      <c r="W44" s="27"/>
      <c r="X44" s="27"/>
      <c r="Y44" s="27"/>
      <c r="Z44" s="27"/>
      <c r="AA44" s="27"/>
    </row>
    <row r="45" spans="11:27" x14ac:dyDescent="0.25">
      <c r="K45" s="27"/>
      <c r="L45" s="27"/>
      <c r="M45" s="27"/>
      <c r="N45" s="27"/>
      <c r="O45" s="27"/>
      <c r="P45" s="27"/>
      <c r="Q45" s="27"/>
      <c r="R45" s="27"/>
      <c r="S45" s="27"/>
      <c r="T45" s="27"/>
      <c r="U45" s="27"/>
      <c r="V45" s="27"/>
      <c r="W45" s="27"/>
      <c r="X45" s="27"/>
      <c r="Y45" s="27"/>
      <c r="Z45" s="27"/>
      <c r="AA45" s="27"/>
    </row>
    <row r="46" spans="11:27" x14ac:dyDescent="0.25">
      <c r="K46" s="27"/>
      <c r="L46" s="27"/>
      <c r="M46" s="27"/>
      <c r="N46" s="27"/>
      <c r="O46" s="27"/>
      <c r="P46" s="27"/>
      <c r="Q46" s="27"/>
      <c r="R46" s="27"/>
      <c r="S46" s="27"/>
      <c r="T46" s="27"/>
      <c r="U46" s="27"/>
      <c r="V46" s="27"/>
      <c r="W46" s="27"/>
      <c r="X46" s="27"/>
      <c r="Y46" s="27"/>
      <c r="Z46" s="27"/>
      <c r="AA46" s="27"/>
    </row>
    <row r="47" spans="11:27" x14ac:dyDescent="0.25">
      <c r="K47" s="27"/>
      <c r="L47" s="27"/>
      <c r="M47" s="27"/>
      <c r="N47" s="27"/>
      <c r="O47" s="27"/>
      <c r="P47" s="27"/>
      <c r="Q47" s="27"/>
      <c r="R47" s="27"/>
      <c r="S47" s="27"/>
      <c r="T47" s="27"/>
      <c r="U47" s="27"/>
      <c r="V47" s="27"/>
      <c r="W47" s="27"/>
      <c r="X47" s="27"/>
      <c r="Y47" s="27"/>
      <c r="Z47" s="27"/>
      <c r="AA47" s="27"/>
    </row>
  </sheetData>
  <pageMargins left="0.7" right="0.7" top="0.75" bottom="0.75" header="0.3" footer="0.3"/>
  <pageSetup scale="2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8"/>
  <sheetViews>
    <sheetView showRowColHeaders="0" zoomScale="60" zoomScaleNormal="60" workbookViewId="0"/>
  </sheetViews>
  <sheetFormatPr defaultColWidth="9.140625" defaultRowHeight="15" x14ac:dyDescent="0.25"/>
  <cols>
    <col min="1" max="16384" width="9.140625" style="1"/>
  </cols>
  <sheetData>
    <row r="1" spans="1:27" x14ac:dyDescent="0.25">
      <c r="A1" s="1" t="s">
        <v>0</v>
      </c>
    </row>
    <row r="14" spans="1:27" x14ac:dyDescent="0.25">
      <c r="K14" s="27"/>
      <c r="L14" s="27"/>
      <c r="M14" s="27"/>
      <c r="N14" s="27"/>
      <c r="O14" s="27"/>
      <c r="P14" s="27"/>
      <c r="Q14" s="27"/>
      <c r="R14" s="27"/>
      <c r="S14" s="27"/>
      <c r="T14" s="27"/>
      <c r="U14" s="27"/>
      <c r="V14" s="27"/>
      <c r="W14" s="27"/>
      <c r="X14" s="27"/>
      <c r="Y14" s="27"/>
      <c r="Z14" s="27"/>
      <c r="AA14" s="27"/>
    </row>
    <row r="15" spans="1:27" x14ac:dyDescent="0.25">
      <c r="K15" s="27"/>
      <c r="L15" s="27"/>
      <c r="M15" s="27"/>
      <c r="N15" s="27"/>
      <c r="O15" s="27"/>
      <c r="P15" s="27"/>
      <c r="Q15" s="27"/>
      <c r="R15" s="27"/>
      <c r="S15" s="27"/>
      <c r="T15" s="27"/>
      <c r="U15" s="27"/>
      <c r="V15" s="27"/>
      <c r="W15" s="27"/>
      <c r="X15" s="27"/>
      <c r="Y15" s="27"/>
      <c r="Z15" s="27"/>
      <c r="AA15" s="27"/>
    </row>
    <row r="16" spans="1:27" x14ac:dyDescent="0.25">
      <c r="K16" s="27"/>
      <c r="L16" s="27"/>
      <c r="M16" s="27"/>
      <c r="N16" s="27"/>
      <c r="O16" s="27"/>
      <c r="P16" s="27"/>
      <c r="Q16" s="27"/>
      <c r="R16" s="27"/>
      <c r="S16" s="27"/>
      <c r="T16" s="27"/>
      <c r="U16" s="27"/>
      <c r="V16" s="27"/>
      <c r="W16" s="27"/>
      <c r="X16" s="27"/>
      <c r="Y16" s="27"/>
      <c r="Z16" s="27"/>
      <c r="AA16" s="27"/>
    </row>
    <row r="17" spans="11:27" x14ac:dyDescent="0.25">
      <c r="K17" s="27"/>
      <c r="L17" s="27"/>
      <c r="M17" s="27"/>
      <c r="N17" s="27"/>
      <c r="O17" s="27"/>
      <c r="P17" s="27"/>
      <c r="Q17" s="27"/>
      <c r="R17" s="27"/>
      <c r="S17" s="27"/>
      <c r="T17" s="27"/>
      <c r="U17" s="27"/>
      <c r="V17" s="27"/>
      <c r="W17" s="27"/>
      <c r="X17" s="27"/>
      <c r="Y17" s="27"/>
      <c r="Z17" s="27"/>
      <c r="AA17" s="27"/>
    </row>
    <row r="18" spans="11:27" x14ac:dyDescent="0.25">
      <c r="K18" s="27"/>
      <c r="L18" s="27"/>
      <c r="M18" s="27"/>
      <c r="N18" s="27"/>
      <c r="O18" s="27"/>
      <c r="P18" s="27"/>
      <c r="Q18" s="27"/>
      <c r="R18" s="27"/>
      <c r="S18" s="27"/>
      <c r="T18" s="27"/>
      <c r="U18" s="27"/>
      <c r="V18" s="27"/>
      <c r="W18" s="27"/>
      <c r="X18" s="27"/>
      <c r="Y18" s="27"/>
      <c r="Z18" s="27"/>
      <c r="AA18" s="27"/>
    </row>
    <row r="19" spans="11:27" x14ac:dyDescent="0.25">
      <c r="K19" s="27"/>
      <c r="L19" s="27"/>
      <c r="M19" s="27"/>
      <c r="N19" s="27"/>
      <c r="O19" s="27"/>
      <c r="P19" s="27"/>
      <c r="Q19" s="27"/>
      <c r="R19" s="27"/>
      <c r="S19" s="27"/>
      <c r="T19" s="27"/>
      <c r="U19" s="27"/>
      <c r="V19" s="27"/>
      <c r="W19" s="27"/>
      <c r="X19" s="27"/>
      <c r="Y19" s="27"/>
      <c r="Z19" s="27"/>
      <c r="AA19" s="27"/>
    </row>
    <row r="20" spans="11:27" x14ac:dyDescent="0.25">
      <c r="K20" s="27"/>
      <c r="L20" s="27"/>
      <c r="M20" s="27"/>
      <c r="N20" s="27"/>
      <c r="O20" s="27"/>
      <c r="P20" s="27"/>
      <c r="Q20" s="27"/>
      <c r="R20" s="27"/>
      <c r="S20" s="27"/>
      <c r="T20" s="27"/>
      <c r="U20" s="27"/>
      <c r="V20" s="27"/>
      <c r="W20" s="27"/>
      <c r="X20" s="27"/>
      <c r="Y20" s="27"/>
      <c r="Z20" s="27"/>
      <c r="AA20" s="27"/>
    </row>
    <row r="21" spans="11:27" x14ac:dyDescent="0.25">
      <c r="K21" s="27"/>
      <c r="L21" s="27"/>
      <c r="M21" s="27"/>
      <c r="N21" s="27"/>
      <c r="O21" s="27"/>
      <c r="P21" s="27"/>
      <c r="Q21" s="27"/>
      <c r="R21" s="27"/>
      <c r="S21" s="27"/>
      <c r="T21" s="27"/>
      <c r="U21" s="27"/>
      <c r="V21" s="27"/>
      <c r="W21" s="27"/>
      <c r="X21" s="27"/>
      <c r="Y21" s="27"/>
      <c r="Z21" s="27"/>
      <c r="AA21" s="27"/>
    </row>
    <row r="22" spans="11:27" x14ac:dyDescent="0.25">
      <c r="K22" s="27"/>
      <c r="L22" s="27"/>
      <c r="M22" s="27"/>
      <c r="N22" s="27"/>
      <c r="O22" s="27"/>
      <c r="P22" s="27"/>
      <c r="Q22" s="27"/>
      <c r="R22" s="27"/>
      <c r="S22" s="27"/>
      <c r="T22" s="27"/>
      <c r="U22" s="27"/>
      <c r="V22" s="27"/>
      <c r="W22" s="27"/>
      <c r="X22" s="27"/>
      <c r="Y22" s="27"/>
      <c r="Z22" s="27"/>
      <c r="AA22" s="27"/>
    </row>
    <row r="23" spans="11:27" x14ac:dyDescent="0.25">
      <c r="K23" s="27"/>
      <c r="L23" s="27"/>
      <c r="M23" s="27"/>
      <c r="N23" s="27"/>
      <c r="O23" s="27"/>
      <c r="P23" s="27"/>
      <c r="Q23" s="27"/>
      <c r="R23" s="27"/>
      <c r="S23" s="27"/>
      <c r="T23" s="27"/>
      <c r="U23" s="27"/>
      <c r="V23" s="27"/>
      <c r="W23" s="27"/>
      <c r="X23" s="27"/>
      <c r="Y23" s="27"/>
      <c r="Z23" s="27"/>
      <c r="AA23" s="27"/>
    </row>
    <row r="24" spans="11:27" x14ac:dyDescent="0.25">
      <c r="K24" s="27"/>
      <c r="L24" s="27"/>
      <c r="M24" s="27"/>
      <c r="N24" s="27"/>
      <c r="O24" s="27"/>
      <c r="P24" s="27"/>
      <c r="Q24" s="27"/>
      <c r="R24" s="27"/>
      <c r="S24" s="27"/>
      <c r="T24" s="27"/>
      <c r="U24" s="27"/>
      <c r="V24" s="27"/>
      <c r="W24" s="27"/>
      <c r="X24" s="27"/>
      <c r="Y24" s="27"/>
      <c r="Z24" s="27"/>
      <c r="AA24" s="27"/>
    </row>
    <row r="25" spans="11:27" x14ac:dyDescent="0.25">
      <c r="K25" s="27"/>
      <c r="L25" s="27"/>
      <c r="M25" s="27"/>
      <c r="N25" s="27"/>
      <c r="O25" s="27"/>
      <c r="P25" s="27"/>
      <c r="Q25" s="27"/>
      <c r="R25" s="27"/>
      <c r="S25" s="27"/>
      <c r="T25" s="27"/>
      <c r="U25" s="27"/>
      <c r="V25" s="27"/>
      <c r="W25" s="27"/>
      <c r="X25" s="27"/>
      <c r="Y25" s="27"/>
      <c r="Z25" s="27"/>
      <c r="AA25" s="27"/>
    </row>
    <row r="26" spans="11:27" x14ac:dyDescent="0.25">
      <c r="K26" s="27"/>
      <c r="L26" s="27"/>
      <c r="M26" s="27"/>
      <c r="N26" s="27"/>
      <c r="O26" s="27"/>
      <c r="P26" s="27"/>
      <c r="Q26" s="27"/>
      <c r="R26" s="27"/>
      <c r="S26" s="27"/>
      <c r="T26" s="27"/>
      <c r="U26" s="27"/>
      <c r="V26" s="27"/>
      <c r="W26" s="27"/>
      <c r="X26" s="27"/>
      <c r="Y26" s="27"/>
      <c r="Z26" s="27"/>
      <c r="AA26" s="27"/>
    </row>
    <row r="27" spans="11:27" x14ac:dyDescent="0.25">
      <c r="K27" s="27"/>
      <c r="L27" s="27"/>
      <c r="M27" s="27"/>
      <c r="N27" s="27"/>
      <c r="O27" s="27"/>
      <c r="P27" s="27"/>
      <c r="Q27" s="27"/>
      <c r="R27" s="27"/>
      <c r="S27" s="27"/>
      <c r="T27" s="27"/>
      <c r="U27" s="27"/>
      <c r="V27" s="27"/>
      <c r="W27" s="27"/>
      <c r="X27" s="27"/>
      <c r="Y27" s="27"/>
      <c r="Z27" s="27"/>
      <c r="AA27" s="27"/>
    </row>
    <row r="28" spans="11:27" x14ac:dyDescent="0.25">
      <c r="K28" s="27"/>
      <c r="L28" s="27"/>
      <c r="M28" s="27"/>
      <c r="N28" s="27"/>
      <c r="O28" s="27"/>
      <c r="P28" s="27"/>
      <c r="Q28" s="27"/>
      <c r="R28" s="27"/>
      <c r="S28" s="27"/>
      <c r="T28" s="27"/>
      <c r="U28" s="27"/>
      <c r="V28" s="27"/>
      <c r="W28" s="27"/>
      <c r="X28" s="27"/>
      <c r="Y28" s="27"/>
      <c r="Z28" s="27"/>
      <c r="AA28" s="27"/>
    </row>
    <row r="29" spans="11:27" x14ac:dyDescent="0.25">
      <c r="K29" s="27"/>
      <c r="L29" s="27"/>
      <c r="M29" s="27"/>
      <c r="N29" s="27"/>
      <c r="O29" s="27"/>
      <c r="P29" s="27"/>
      <c r="Q29" s="27"/>
      <c r="R29" s="27"/>
      <c r="S29" s="27"/>
      <c r="T29" s="27"/>
      <c r="U29" s="27"/>
      <c r="V29" s="27"/>
      <c r="W29" s="27"/>
      <c r="X29" s="27"/>
      <c r="Y29" s="27"/>
      <c r="Z29" s="27"/>
      <c r="AA29" s="27"/>
    </row>
    <row r="30" spans="11:27" x14ac:dyDescent="0.25">
      <c r="K30" s="27"/>
      <c r="L30" s="27"/>
      <c r="M30" s="27"/>
      <c r="N30" s="27"/>
      <c r="O30" s="27"/>
      <c r="P30" s="27"/>
      <c r="Q30" s="27"/>
      <c r="R30" s="27"/>
      <c r="S30" s="27"/>
      <c r="T30" s="27"/>
      <c r="U30" s="27"/>
      <c r="V30" s="27"/>
      <c r="W30" s="27"/>
      <c r="X30" s="27"/>
      <c r="Y30" s="27"/>
      <c r="Z30" s="27"/>
      <c r="AA30" s="27"/>
    </row>
    <row r="31" spans="11:27" x14ac:dyDescent="0.25">
      <c r="K31" s="27"/>
      <c r="L31" s="27"/>
      <c r="M31" s="27"/>
      <c r="N31" s="27"/>
      <c r="O31" s="27"/>
      <c r="P31" s="27"/>
      <c r="Q31" s="27"/>
      <c r="R31" s="27"/>
      <c r="S31" s="27"/>
      <c r="T31" s="27"/>
      <c r="U31" s="27"/>
      <c r="V31" s="27"/>
      <c r="W31" s="27"/>
      <c r="X31" s="27"/>
      <c r="Y31" s="27"/>
      <c r="Z31" s="27"/>
      <c r="AA31" s="27"/>
    </row>
    <row r="32" spans="11:27" x14ac:dyDescent="0.25">
      <c r="K32" s="27"/>
      <c r="L32" s="27"/>
      <c r="M32" s="27"/>
      <c r="N32" s="27"/>
      <c r="O32" s="27"/>
      <c r="P32" s="27"/>
      <c r="Q32" s="27"/>
      <c r="R32" s="27"/>
      <c r="S32" s="27"/>
      <c r="T32" s="27"/>
      <c r="U32" s="27"/>
      <c r="V32" s="27"/>
      <c r="W32" s="27"/>
      <c r="X32" s="27"/>
      <c r="Y32" s="27"/>
      <c r="Z32" s="27"/>
      <c r="AA32" s="27"/>
    </row>
    <row r="33" spans="11:27" x14ac:dyDescent="0.25">
      <c r="K33" s="27"/>
      <c r="L33" s="27"/>
      <c r="M33" s="27"/>
      <c r="N33" s="27"/>
      <c r="O33" s="27"/>
      <c r="P33" s="27"/>
      <c r="Q33" s="27"/>
      <c r="R33" s="27"/>
      <c r="S33" s="27"/>
      <c r="T33" s="27"/>
      <c r="U33" s="27"/>
      <c r="V33" s="27"/>
      <c r="W33" s="27"/>
      <c r="X33" s="27"/>
      <c r="Y33" s="27"/>
      <c r="Z33" s="27"/>
      <c r="AA33" s="27"/>
    </row>
    <row r="34" spans="11:27" x14ac:dyDescent="0.25">
      <c r="K34" s="27"/>
      <c r="L34" s="27"/>
      <c r="M34" s="27"/>
      <c r="N34" s="27"/>
      <c r="O34" s="27"/>
      <c r="P34" s="27"/>
      <c r="Q34" s="27"/>
      <c r="R34" s="27"/>
      <c r="S34" s="27"/>
      <c r="T34" s="27"/>
      <c r="U34" s="27"/>
      <c r="V34" s="27"/>
      <c r="W34" s="27"/>
      <c r="X34" s="27"/>
      <c r="Y34" s="27"/>
      <c r="Z34" s="27"/>
      <c r="AA34" s="27"/>
    </row>
    <row r="35" spans="11:27" x14ac:dyDescent="0.25">
      <c r="K35" s="27"/>
      <c r="L35" s="27"/>
      <c r="M35" s="27"/>
      <c r="N35" s="27"/>
      <c r="O35" s="27"/>
      <c r="P35" s="27"/>
      <c r="Q35" s="27"/>
      <c r="R35" s="27"/>
      <c r="S35" s="27"/>
      <c r="T35" s="27"/>
      <c r="U35" s="27"/>
      <c r="V35" s="27"/>
      <c r="W35" s="27"/>
      <c r="X35" s="27"/>
      <c r="Y35" s="27"/>
      <c r="Z35" s="27"/>
      <c r="AA35" s="27"/>
    </row>
    <row r="36" spans="11:27" x14ac:dyDescent="0.25">
      <c r="K36" s="27"/>
      <c r="L36" s="27"/>
      <c r="M36" s="27"/>
      <c r="N36" s="27"/>
      <c r="O36" s="27"/>
      <c r="P36" s="27"/>
      <c r="Q36" s="27"/>
      <c r="R36" s="27"/>
      <c r="S36" s="27"/>
      <c r="T36" s="27"/>
      <c r="U36" s="27"/>
      <c r="V36" s="27"/>
      <c r="W36" s="27"/>
      <c r="X36" s="27"/>
      <c r="Y36" s="27"/>
      <c r="Z36" s="27"/>
      <c r="AA36" s="27"/>
    </row>
    <row r="37" spans="11:27" x14ac:dyDescent="0.25">
      <c r="K37" s="27"/>
      <c r="L37" s="27"/>
      <c r="M37" s="27"/>
      <c r="N37" s="27"/>
      <c r="O37" s="27"/>
      <c r="P37" s="27"/>
      <c r="Q37" s="27"/>
      <c r="R37" s="27"/>
      <c r="S37" s="27"/>
      <c r="T37" s="27"/>
      <c r="U37" s="27"/>
      <c r="V37" s="27"/>
      <c r="W37" s="27"/>
      <c r="X37" s="27"/>
      <c r="Y37" s="27"/>
      <c r="Z37" s="27"/>
      <c r="AA37" s="27"/>
    </row>
    <row r="38" spans="11:27" x14ac:dyDescent="0.25">
      <c r="K38" s="27"/>
      <c r="L38" s="27"/>
      <c r="M38" s="27"/>
      <c r="N38" s="27"/>
      <c r="O38" s="27"/>
      <c r="P38" s="27"/>
      <c r="Q38" s="27"/>
      <c r="R38" s="27"/>
      <c r="S38" s="27"/>
      <c r="T38" s="27"/>
      <c r="U38" s="27"/>
      <c r="V38" s="27"/>
      <c r="W38" s="27"/>
      <c r="X38" s="27"/>
      <c r="Y38" s="27"/>
      <c r="Z38" s="27"/>
      <c r="AA38" s="27"/>
    </row>
    <row r="39" spans="11:27" x14ac:dyDescent="0.25">
      <c r="K39" s="27"/>
      <c r="L39" s="27"/>
      <c r="M39" s="27"/>
      <c r="N39" s="27"/>
      <c r="O39" s="27"/>
      <c r="P39" s="27"/>
      <c r="Q39" s="27"/>
      <c r="R39" s="27"/>
      <c r="S39" s="27"/>
      <c r="T39" s="27"/>
      <c r="U39" s="27"/>
      <c r="V39" s="27"/>
      <c r="W39" s="27"/>
      <c r="X39" s="27"/>
      <c r="Y39" s="27"/>
      <c r="Z39" s="27"/>
      <c r="AA39" s="27"/>
    </row>
    <row r="40" spans="11:27" x14ac:dyDescent="0.25">
      <c r="K40" s="27"/>
      <c r="L40" s="27"/>
      <c r="M40" s="27"/>
      <c r="N40" s="27"/>
      <c r="O40" s="27"/>
      <c r="P40" s="27"/>
      <c r="Q40" s="27"/>
      <c r="R40" s="27"/>
      <c r="S40" s="27"/>
      <c r="T40" s="27"/>
      <c r="U40" s="27"/>
      <c r="V40" s="27"/>
      <c r="W40" s="27"/>
      <c r="X40" s="27"/>
      <c r="Y40" s="27"/>
      <c r="Z40" s="27"/>
      <c r="AA40" s="27"/>
    </row>
    <row r="41" spans="11:27" x14ac:dyDescent="0.25">
      <c r="K41" s="27"/>
      <c r="L41" s="27"/>
      <c r="M41" s="27"/>
      <c r="N41" s="27"/>
      <c r="O41" s="27"/>
      <c r="P41" s="27"/>
      <c r="Q41" s="27"/>
      <c r="R41" s="27"/>
      <c r="S41" s="27"/>
      <c r="T41" s="27"/>
      <c r="U41" s="27"/>
      <c r="V41" s="27"/>
      <c r="W41" s="27"/>
      <c r="X41" s="27"/>
      <c r="Y41" s="27"/>
      <c r="Z41" s="27"/>
      <c r="AA41" s="27"/>
    </row>
    <row r="42" spans="11:27" x14ac:dyDescent="0.25">
      <c r="K42" s="27"/>
      <c r="L42" s="27"/>
      <c r="M42" s="27"/>
      <c r="N42" s="27"/>
      <c r="O42" s="27"/>
      <c r="P42" s="27"/>
      <c r="Q42" s="27"/>
      <c r="R42" s="27"/>
      <c r="S42" s="27"/>
      <c r="T42" s="27"/>
      <c r="U42" s="27"/>
      <c r="V42" s="27"/>
      <c r="W42" s="27"/>
      <c r="X42" s="27"/>
      <c r="Y42" s="27"/>
      <c r="Z42" s="27"/>
      <c r="AA42" s="27"/>
    </row>
    <row r="43" spans="11:27" x14ac:dyDescent="0.25">
      <c r="K43" s="27"/>
      <c r="L43" s="27"/>
      <c r="M43" s="27"/>
      <c r="N43" s="27"/>
      <c r="O43" s="27"/>
      <c r="P43" s="27"/>
      <c r="Q43" s="27"/>
      <c r="R43" s="27"/>
      <c r="S43" s="27"/>
      <c r="T43" s="27"/>
      <c r="U43" s="27"/>
      <c r="V43" s="27"/>
      <c r="W43" s="27"/>
      <c r="X43" s="27"/>
      <c r="Y43" s="27"/>
      <c r="Z43" s="27"/>
      <c r="AA43" s="27"/>
    </row>
    <row r="44" spans="11:27" x14ac:dyDescent="0.25">
      <c r="K44" s="27"/>
      <c r="L44" s="27"/>
      <c r="M44" s="27"/>
      <c r="N44" s="27"/>
      <c r="O44" s="27"/>
      <c r="P44" s="27"/>
      <c r="Q44" s="27"/>
      <c r="R44" s="27"/>
      <c r="S44" s="27"/>
      <c r="T44" s="27"/>
      <c r="U44" s="27"/>
      <c r="V44" s="27"/>
      <c r="W44" s="27"/>
      <c r="X44" s="27"/>
      <c r="Y44" s="27"/>
      <c r="Z44" s="27"/>
      <c r="AA44" s="27"/>
    </row>
    <row r="45" spans="11:27" x14ac:dyDescent="0.25">
      <c r="K45" s="27"/>
      <c r="L45" s="27"/>
      <c r="M45" s="27"/>
      <c r="N45" s="27"/>
      <c r="O45" s="27"/>
      <c r="P45" s="27"/>
      <c r="Q45" s="27"/>
      <c r="R45" s="27"/>
      <c r="S45" s="27"/>
      <c r="T45" s="27"/>
      <c r="U45" s="27"/>
      <c r="V45" s="27"/>
      <c r="W45" s="27"/>
      <c r="X45" s="27"/>
      <c r="Y45" s="27"/>
      <c r="Z45" s="27"/>
      <c r="AA45" s="27"/>
    </row>
    <row r="46" spans="11:27" x14ac:dyDescent="0.25">
      <c r="K46" s="27"/>
      <c r="L46" s="27"/>
      <c r="M46" s="27"/>
      <c r="N46" s="27"/>
      <c r="O46" s="27"/>
      <c r="P46" s="27"/>
      <c r="Q46" s="27"/>
      <c r="R46" s="27"/>
      <c r="S46" s="27"/>
      <c r="T46" s="27"/>
      <c r="U46" s="27"/>
      <c r="V46" s="27"/>
      <c r="W46" s="27"/>
      <c r="X46" s="27"/>
      <c r="Y46" s="27"/>
      <c r="Z46" s="27"/>
      <c r="AA46" s="27"/>
    </row>
    <row r="47" spans="11:27" x14ac:dyDescent="0.25">
      <c r="K47" s="27"/>
      <c r="L47" s="27"/>
      <c r="M47" s="27"/>
      <c r="N47" s="27"/>
      <c r="O47" s="27"/>
      <c r="P47" s="27"/>
      <c r="Q47" s="27"/>
      <c r="R47" s="27"/>
      <c r="S47" s="27"/>
      <c r="T47" s="27"/>
      <c r="U47" s="27"/>
      <c r="V47" s="27"/>
      <c r="W47" s="27"/>
      <c r="X47" s="27"/>
      <c r="Y47" s="27"/>
      <c r="Z47" s="27"/>
      <c r="AA47" s="27"/>
    </row>
    <row r="48" spans="11:27" x14ac:dyDescent="0.25">
      <c r="K48" s="27"/>
      <c r="L48" s="27"/>
      <c r="M48" s="27"/>
      <c r="N48" s="27"/>
      <c r="O48" s="27"/>
      <c r="P48" s="27"/>
      <c r="Q48" s="27"/>
      <c r="R48" s="27"/>
      <c r="S48" s="27"/>
      <c r="T48" s="27"/>
      <c r="U48" s="27"/>
      <c r="V48" s="27"/>
      <c r="W48" s="27"/>
      <c r="X48" s="27"/>
      <c r="Y48" s="27"/>
      <c r="Z48" s="27"/>
      <c r="AA48" s="27"/>
    </row>
  </sheetData>
  <pageMargins left="0.7" right="0.7" top="0.75" bottom="0.75" header="0.3" footer="0.3"/>
  <pageSetup scale="2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8"/>
  <sheetViews>
    <sheetView showRowColHeaders="0" zoomScale="60" zoomScaleNormal="60" workbookViewId="0"/>
  </sheetViews>
  <sheetFormatPr defaultColWidth="9.140625" defaultRowHeight="15" x14ac:dyDescent="0.25"/>
  <cols>
    <col min="1" max="16384" width="9.140625" style="1"/>
  </cols>
  <sheetData>
    <row r="1" spans="1:27" x14ac:dyDescent="0.25">
      <c r="A1" s="1" t="s">
        <v>0</v>
      </c>
    </row>
    <row r="14" spans="1:27" x14ac:dyDescent="0.25">
      <c r="K14" s="27"/>
      <c r="L14" s="27"/>
      <c r="M14" s="27"/>
      <c r="N14" s="27"/>
      <c r="O14" s="27"/>
      <c r="P14" s="27"/>
      <c r="Q14" s="27"/>
      <c r="R14" s="27"/>
      <c r="S14" s="27"/>
      <c r="T14" s="27"/>
      <c r="U14" s="27"/>
      <c r="V14" s="27"/>
      <c r="W14" s="27"/>
      <c r="X14" s="27"/>
      <c r="Y14" s="27"/>
      <c r="Z14" s="27"/>
      <c r="AA14" s="27"/>
    </row>
    <row r="15" spans="1:27" x14ac:dyDescent="0.25">
      <c r="K15" s="27"/>
      <c r="L15" s="27"/>
      <c r="M15" s="27"/>
      <c r="N15" s="27"/>
      <c r="O15" s="27"/>
      <c r="P15" s="27"/>
      <c r="Q15" s="27"/>
      <c r="R15" s="27"/>
      <c r="S15" s="27"/>
      <c r="T15" s="27"/>
      <c r="U15" s="27"/>
      <c r="V15" s="27"/>
      <c r="W15" s="27"/>
      <c r="X15" s="27"/>
      <c r="Y15" s="27"/>
      <c r="Z15" s="27"/>
      <c r="AA15" s="27"/>
    </row>
    <row r="16" spans="1:27" x14ac:dyDescent="0.25">
      <c r="K16" s="27"/>
      <c r="L16" s="27"/>
      <c r="M16" s="27"/>
      <c r="N16" s="27"/>
      <c r="O16" s="27"/>
      <c r="P16" s="27"/>
      <c r="Q16" s="27"/>
      <c r="R16" s="27"/>
      <c r="S16" s="27"/>
      <c r="T16" s="27"/>
      <c r="U16" s="27"/>
      <c r="V16" s="27"/>
      <c r="W16" s="27"/>
      <c r="X16" s="27"/>
      <c r="Y16" s="27"/>
      <c r="Z16" s="27"/>
      <c r="AA16" s="27"/>
    </row>
    <row r="17" spans="11:27" x14ac:dyDescent="0.25">
      <c r="K17" s="27"/>
      <c r="L17" s="27"/>
      <c r="M17" s="27"/>
      <c r="N17" s="27"/>
      <c r="O17" s="27"/>
      <c r="P17" s="27"/>
      <c r="Q17" s="27"/>
      <c r="R17" s="27"/>
      <c r="S17" s="27"/>
      <c r="T17" s="27"/>
      <c r="U17" s="27"/>
      <c r="V17" s="27"/>
      <c r="W17" s="27"/>
      <c r="X17" s="27"/>
      <c r="Y17" s="27"/>
      <c r="Z17" s="27"/>
      <c r="AA17" s="27"/>
    </row>
    <row r="18" spans="11:27" x14ac:dyDescent="0.25">
      <c r="K18" s="27"/>
      <c r="L18" s="27"/>
      <c r="M18" s="27"/>
      <c r="N18" s="27"/>
      <c r="O18" s="27"/>
      <c r="P18" s="27"/>
      <c r="Q18" s="27"/>
      <c r="R18" s="27"/>
      <c r="S18" s="27"/>
      <c r="T18" s="27"/>
      <c r="U18" s="27"/>
      <c r="V18" s="27"/>
      <c r="W18" s="27"/>
      <c r="X18" s="27"/>
      <c r="Y18" s="27"/>
      <c r="Z18" s="27"/>
      <c r="AA18" s="27"/>
    </row>
    <row r="19" spans="11:27" x14ac:dyDescent="0.25">
      <c r="K19" s="27"/>
      <c r="L19" s="27"/>
      <c r="M19" s="27"/>
      <c r="N19" s="27"/>
      <c r="O19" s="27"/>
      <c r="P19" s="27"/>
      <c r="Q19" s="27"/>
      <c r="R19" s="27"/>
      <c r="S19" s="27"/>
      <c r="T19" s="27"/>
      <c r="U19" s="27"/>
      <c r="V19" s="27"/>
      <c r="W19" s="27"/>
      <c r="X19" s="27"/>
      <c r="Y19" s="27"/>
      <c r="Z19" s="27"/>
      <c r="AA19" s="27"/>
    </row>
    <row r="20" spans="11:27" x14ac:dyDescent="0.25">
      <c r="K20" s="27"/>
      <c r="L20" s="27"/>
      <c r="M20" s="27"/>
      <c r="N20" s="27"/>
      <c r="O20" s="27"/>
      <c r="P20" s="27"/>
      <c r="Q20" s="27"/>
      <c r="R20" s="27"/>
      <c r="S20" s="27"/>
      <c r="T20" s="27"/>
      <c r="U20" s="27"/>
      <c r="V20" s="27"/>
      <c r="W20" s="27"/>
      <c r="X20" s="27"/>
      <c r="Y20" s="27"/>
      <c r="Z20" s="27"/>
      <c r="AA20" s="27"/>
    </row>
    <row r="21" spans="11:27" x14ac:dyDescent="0.25">
      <c r="K21" s="27"/>
      <c r="L21" s="27"/>
      <c r="M21" s="27"/>
      <c r="N21" s="27"/>
      <c r="O21" s="27"/>
      <c r="P21" s="27"/>
      <c r="Q21" s="27"/>
      <c r="R21" s="27"/>
      <c r="S21" s="27"/>
      <c r="T21" s="27"/>
      <c r="U21" s="27"/>
      <c r="V21" s="27"/>
      <c r="W21" s="27"/>
      <c r="X21" s="27"/>
      <c r="Y21" s="27"/>
      <c r="Z21" s="27"/>
      <c r="AA21" s="27"/>
    </row>
    <row r="22" spans="11:27" x14ac:dyDescent="0.25">
      <c r="K22" s="27"/>
      <c r="L22" s="27"/>
      <c r="M22" s="27"/>
      <c r="N22" s="27"/>
      <c r="O22" s="27"/>
      <c r="P22" s="27"/>
      <c r="Q22" s="27"/>
      <c r="R22" s="27"/>
      <c r="S22" s="27"/>
      <c r="T22" s="27"/>
      <c r="U22" s="27"/>
      <c r="V22" s="27"/>
      <c r="W22" s="27"/>
      <c r="X22" s="27"/>
      <c r="Y22" s="27"/>
      <c r="Z22" s="27"/>
      <c r="AA22" s="27"/>
    </row>
    <row r="23" spans="11:27" x14ac:dyDescent="0.25">
      <c r="K23" s="27"/>
      <c r="L23" s="27"/>
      <c r="M23" s="27"/>
      <c r="N23" s="27"/>
      <c r="O23" s="27"/>
      <c r="P23" s="27"/>
      <c r="Q23" s="27"/>
      <c r="R23" s="27"/>
      <c r="S23" s="27"/>
      <c r="T23" s="27"/>
      <c r="U23" s="27"/>
      <c r="V23" s="27"/>
      <c r="W23" s="27"/>
      <c r="X23" s="27"/>
      <c r="Y23" s="27"/>
      <c r="Z23" s="27"/>
      <c r="AA23" s="27"/>
    </row>
    <row r="24" spans="11:27" x14ac:dyDescent="0.25">
      <c r="K24" s="27"/>
      <c r="L24" s="27"/>
      <c r="M24" s="27"/>
      <c r="N24" s="27"/>
      <c r="O24" s="27"/>
      <c r="P24" s="27"/>
      <c r="Q24" s="27"/>
      <c r="R24" s="27"/>
      <c r="S24" s="27"/>
      <c r="T24" s="27"/>
      <c r="U24" s="27"/>
      <c r="V24" s="27"/>
      <c r="W24" s="27"/>
      <c r="X24" s="27"/>
      <c r="Y24" s="27"/>
      <c r="Z24" s="27"/>
      <c r="AA24" s="27"/>
    </row>
    <row r="25" spans="11:27" x14ac:dyDescent="0.25">
      <c r="K25" s="27"/>
      <c r="L25" s="27"/>
      <c r="M25" s="27"/>
      <c r="N25" s="27"/>
      <c r="O25" s="27"/>
      <c r="P25" s="27"/>
      <c r="Q25" s="27"/>
      <c r="R25" s="27"/>
      <c r="S25" s="27"/>
      <c r="T25" s="27"/>
      <c r="U25" s="27"/>
      <c r="V25" s="27"/>
      <c r="W25" s="27"/>
      <c r="X25" s="27"/>
      <c r="Y25" s="27"/>
      <c r="Z25" s="27"/>
      <c r="AA25" s="27"/>
    </row>
    <row r="26" spans="11:27" x14ac:dyDescent="0.25">
      <c r="K26" s="27"/>
      <c r="L26" s="27"/>
      <c r="M26" s="27"/>
      <c r="N26" s="27"/>
      <c r="O26" s="27"/>
      <c r="P26" s="27"/>
      <c r="Q26" s="27"/>
      <c r="R26" s="27"/>
      <c r="S26" s="27"/>
      <c r="T26" s="27"/>
      <c r="U26" s="27"/>
      <c r="V26" s="27"/>
      <c r="W26" s="27"/>
      <c r="X26" s="27"/>
      <c r="Y26" s="27"/>
      <c r="Z26" s="27"/>
      <c r="AA26" s="27"/>
    </row>
    <row r="27" spans="11:27" x14ac:dyDescent="0.25">
      <c r="K27" s="27"/>
      <c r="L27" s="27"/>
      <c r="M27" s="27"/>
      <c r="N27" s="27"/>
      <c r="O27" s="27"/>
      <c r="P27" s="27"/>
      <c r="Q27" s="27"/>
      <c r="R27" s="27"/>
      <c r="S27" s="27"/>
      <c r="T27" s="27"/>
      <c r="U27" s="27"/>
      <c r="V27" s="27"/>
      <c r="W27" s="27"/>
      <c r="X27" s="27"/>
      <c r="Y27" s="27"/>
      <c r="Z27" s="27"/>
      <c r="AA27" s="27"/>
    </row>
    <row r="28" spans="11:27" x14ac:dyDescent="0.25">
      <c r="K28" s="27"/>
      <c r="L28" s="27"/>
      <c r="M28" s="27"/>
      <c r="N28" s="27"/>
      <c r="O28" s="27"/>
      <c r="P28" s="27"/>
      <c r="Q28" s="27"/>
      <c r="R28" s="27"/>
      <c r="S28" s="27"/>
      <c r="T28" s="27"/>
      <c r="U28" s="27"/>
      <c r="V28" s="27"/>
      <c r="W28" s="27"/>
      <c r="X28" s="27"/>
      <c r="Y28" s="27"/>
      <c r="Z28" s="27"/>
      <c r="AA28" s="27"/>
    </row>
    <row r="29" spans="11:27" x14ac:dyDescent="0.25">
      <c r="K29" s="27"/>
      <c r="L29" s="27"/>
      <c r="M29" s="27"/>
      <c r="N29" s="27"/>
      <c r="O29" s="27"/>
      <c r="P29" s="27"/>
      <c r="Q29" s="27"/>
      <c r="R29" s="27"/>
      <c r="S29" s="27"/>
      <c r="T29" s="27"/>
      <c r="U29" s="27"/>
      <c r="V29" s="27"/>
      <c r="W29" s="27"/>
      <c r="X29" s="27"/>
      <c r="Y29" s="27"/>
      <c r="Z29" s="27"/>
      <c r="AA29" s="27"/>
    </row>
    <row r="30" spans="11:27" x14ac:dyDescent="0.25">
      <c r="K30" s="27"/>
      <c r="L30" s="27"/>
      <c r="M30" s="27"/>
      <c r="N30" s="27"/>
      <c r="O30" s="27"/>
      <c r="P30" s="27"/>
      <c r="Q30" s="27"/>
      <c r="R30" s="27"/>
      <c r="S30" s="27"/>
      <c r="T30" s="27"/>
      <c r="U30" s="27"/>
      <c r="V30" s="27"/>
      <c r="W30" s="27"/>
      <c r="X30" s="27"/>
      <c r="Y30" s="27"/>
      <c r="Z30" s="27"/>
      <c r="AA30" s="27"/>
    </row>
    <row r="31" spans="11:27" x14ac:dyDescent="0.25">
      <c r="K31" s="27"/>
      <c r="L31" s="27"/>
      <c r="M31" s="27"/>
      <c r="N31" s="27"/>
      <c r="O31" s="27"/>
      <c r="P31" s="27"/>
      <c r="Q31" s="27"/>
      <c r="R31" s="27"/>
      <c r="S31" s="27"/>
      <c r="T31" s="27"/>
      <c r="U31" s="27"/>
      <c r="V31" s="27"/>
      <c r="W31" s="27"/>
      <c r="X31" s="27"/>
      <c r="Y31" s="27"/>
      <c r="Z31" s="27"/>
      <c r="AA31" s="27"/>
    </row>
    <row r="32" spans="11:27" x14ac:dyDescent="0.25">
      <c r="K32" s="27"/>
      <c r="L32" s="27"/>
      <c r="M32" s="27"/>
      <c r="N32" s="27"/>
      <c r="O32" s="27"/>
      <c r="P32" s="27"/>
      <c r="Q32" s="27"/>
      <c r="R32" s="27"/>
      <c r="S32" s="27"/>
      <c r="T32" s="27"/>
      <c r="U32" s="27"/>
      <c r="V32" s="27"/>
      <c r="W32" s="27"/>
      <c r="X32" s="27"/>
      <c r="Y32" s="27"/>
      <c r="Z32" s="27"/>
      <c r="AA32" s="27"/>
    </row>
    <row r="33" spans="11:27" x14ac:dyDescent="0.25">
      <c r="K33" s="27"/>
      <c r="L33" s="27"/>
      <c r="M33" s="27"/>
      <c r="N33" s="27"/>
      <c r="O33" s="27"/>
      <c r="P33" s="27"/>
      <c r="Q33" s="27"/>
      <c r="R33" s="27"/>
      <c r="S33" s="27"/>
      <c r="T33" s="27"/>
      <c r="U33" s="27"/>
      <c r="V33" s="27"/>
      <c r="W33" s="27"/>
      <c r="X33" s="27"/>
      <c r="Y33" s="27"/>
      <c r="Z33" s="27"/>
      <c r="AA33" s="27"/>
    </row>
    <row r="34" spans="11:27" x14ac:dyDescent="0.25">
      <c r="K34" s="27"/>
      <c r="L34" s="27"/>
      <c r="M34" s="27"/>
      <c r="N34" s="27"/>
      <c r="O34" s="27"/>
      <c r="P34" s="27"/>
      <c r="Q34" s="27"/>
      <c r="R34" s="27"/>
      <c r="S34" s="27"/>
      <c r="T34" s="27"/>
      <c r="U34" s="27"/>
      <c r="V34" s="27"/>
      <c r="W34" s="27"/>
      <c r="X34" s="27"/>
      <c r="Y34" s="27"/>
      <c r="Z34" s="27"/>
      <c r="AA34" s="27"/>
    </row>
    <row r="35" spans="11:27" x14ac:dyDescent="0.25">
      <c r="K35" s="27"/>
      <c r="L35" s="27"/>
      <c r="M35" s="27"/>
      <c r="N35" s="27"/>
      <c r="O35" s="27"/>
      <c r="P35" s="27"/>
      <c r="Q35" s="27"/>
      <c r="R35" s="27"/>
      <c r="S35" s="27"/>
      <c r="T35" s="27"/>
      <c r="U35" s="27"/>
      <c r="V35" s="27"/>
      <c r="W35" s="27"/>
      <c r="X35" s="27"/>
      <c r="Y35" s="27"/>
      <c r="Z35" s="27"/>
      <c r="AA35" s="27"/>
    </row>
    <row r="36" spans="11:27" x14ac:dyDescent="0.25">
      <c r="K36" s="27"/>
      <c r="L36" s="27"/>
      <c r="M36" s="27"/>
      <c r="N36" s="27"/>
      <c r="O36" s="27"/>
      <c r="P36" s="27"/>
      <c r="Q36" s="27"/>
      <c r="R36" s="27"/>
      <c r="S36" s="27"/>
      <c r="T36" s="27"/>
      <c r="U36" s="27"/>
      <c r="V36" s="27"/>
      <c r="W36" s="27"/>
      <c r="X36" s="27"/>
      <c r="Y36" s="27"/>
      <c r="Z36" s="27"/>
      <c r="AA36" s="27"/>
    </row>
    <row r="37" spans="11:27" x14ac:dyDescent="0.25">
      <c r="K37" s="27"/>
      <c r="L37" s="27"/>
      <c r="M37" s="27"/>
      <c r="N37" s="27"/>
      <c r="O37" s="27"/>
      <c r="P37" s="27"/>
      <c r="Q37" s="27"/>
      <c r="R37" s="27"/>
      <c r="S37" s="27"/>
      <c r="T37" s="27"/>
      <c r="U37" s="27"/>
      <c r="V37" s="27"/>
      <c r="W37" s="27"/>
      <c r="X37" s="27"/>
      <c r="Y37" s="27"/>
      <c r="Z37" s="27"/>
      <c r="AA37" s="27"/>
    </row>
    <row r="38" spans="11:27" x14ac:dyDescent="0.25">
      <c r="K38" s="27"/>
      <c r="L38" s="27"/>
      <c r="M38" s="27"/>
      <c r="N38" s="27"/>
      <c r="O38" s="27"/>
      <c r="P38" s="27"/>
      <c r="Q38" s="27"/>
      <c r="R38" s="27"/>
      <c r="S38" s="27"/>
      <c r="T38" s="27"/>
      <c r="U38" s="27"/>
      <c r="V38" s="27"/>
      <c r="W38" s="27"/>
      <c r="X38" s="27"/>
      <c r="Y38" s="27"/>
      <c r="Z38" s="27"/>
      <c r="AA38" s="27"/>
    </row>
    <row r="39" spans="11:27" x14ac:dyDescent="0.25">
      <c r="K39" s="27"/>
      <c r="L39" s="27"/>
      <c r="M39" s="27"/>
      <c r="N39" s="27"/>
      <c r="O39" s="27"/>
      <c r="P39" s="27"/>
      <c r="Q39" s="27"/>
      <c r="R39" s="27"/>
      <c r="S39" s="27"/>
      <c r="T39" s="27"/>
      <c r="U39" s="27"/>
      <c r="V39" s="27"/>
      <c r="W39" s="27"/>
      <c r="X39" s="27"/>
      <c r="Y39" s="27"/>
      <c r="Z39" s="27"/>
      <c r="AA39" s="27"/>
    </row>
    <row r="40" spans="11:27" x14ac:dyDescent="0.25">
      <c r="K40" s="27"/>
      <c r="L40" s="27"/>
      <c r="M40" s="27"/>
      <c r="N40" s="27"/>
      <c r="O40" s="27"/>
      <c r="P40" s="27"/>
      <c r="Q40" s="27"/>
      <c r="R40" s="27"/>
      <c r="S40" s="27"/>
      <c r="T40" s="27"/>
      <c r="U40" s="27"/>
      <c r="V40" s="27"/>
      <c r="W40" s="27"/>
      <c r="X40" s="27"/>
      <c r="Y40" s="27"/>
      <c r="Z40" s="27"/>
      <c r="AA40" s="27"/>
    </row>
    <row r="41" spans="11:27" x14ac:dyDescent="0.25">
      <c r="K41" s="27"/>
      <c r="L41" s="27"/>
      <c r="M41" s="27"/>
      <c r="N41" s="27"/>
      <c r="O41" s="27"/>
      <c r="P41" s="27"/>
      <c r="Q41" s="27"/>
      <c r="R41" s="27"/>
      <c r="S41" s="27"/>
      <c r="T41" s="27"/>
      <c r="U41" s="27"/>
      <c r="V41" s="27"/>
      <c r="W41" s="27"/>
      <c r="X41" s="27"/>
      <c r="Y41" s="27"/>
      <c r="Z41" s="27"/>
      <c r="AA41" s="27"/>
    </row>
    <row r="42" spans="11:27" x14ac:dyDescent="0.25">
      <c r="K42" s="27"/>
      <c r="L42" s="27"/>
      <c r="M42" s="27"/>
      <c r="N42" s="27"/>
      <c r="O42" s="27"/>
      <c r="P42" s="27"/>
      <c r="Q42" s="27"/>
      <c r="R42" s="27"/>
      <c r="S42" s="27"/>
      <c r="T42" s="27"/>
      <c r="U42" s="27"/>
      <c r="V42" s="27"/>
      <c r="W42" s="27"/>
      <c r="X42" s="27"/>
      <c r="Y42" s="27"/>
      <c r="Z42" s="27"/>
      <c r="AA42" s="27"/>
    </row>
    <row r="43" spans="11:27" x14ac:dyDescent="0.25">
      <c r="K43" s="27"/>
      <c r="L43" s="27"/>
      <c r="M43" s="27"/>
      <c r="N43" s="27"/>
      <c r="O43" s="27"/>
      <c r="P43" s="27"/>
      <c r="Q43" s="27"/>
      <c r="R43" s="27"/>
      <c r="S43" s="27"/>
      <c r="T43" s="27"/>
      <c r="U43" s="27"/>
      <c r="V43" s="27"/>
      <c r="W43" s="27"/>
      <c r="X43" s="27"/>
      <c r="Y43" s="27"/>
      <c r="Z43" s="27"/>
      <c r="AA43" s="27"/>
    </row>
    <row r="44" spans="11:27" x14ac:dyDescent="0.25">
      <c r="K44" s="27"/>
      <c r="L44" s="27"/>
      <c r="M44" s="27"/>
      <c r="N44" s="27"/>
      <c r="O44" s="27"/>
      <c r="P44" s="27"/>
      <c r="Q44" s="27"/>
      <c r="R44" s="27"/>
      <c r="S44" s="27"/>
      <c r="T44" s="27"/>
      <c r="U44" s="27"/>
      <c r="V44" s="27"/>
      <c r="W44" s="27"/>
      <c r="X44" s="27"/>
      <c r="Y44" s="27"/>
      <c r="Z44" s="27"/>
      <c r="AA44" s="27"/>
    </row>
    <row r="45" spans="11:27" x14ac:dyDescent="0.25">
      <c r="K45" s="27"/>
      <c r="L45" s="27"/>
      <c r="M45" s="27"/>
      <c r="N45" s="27"/>
      <c r="O45" s="27"/>
      <c r="P45" s="27"/>
      <c r="Q45" s="27"/>
      <c r="R45" s="27"/>
      <c r="S45" s="27"/>
      <c r="T45" s="27"/>
      <c r="U45" s="27"/>
      <c r="V45" s="27"/>
      <c r="W45" s="27"/>
      <c r="X45" s="27"/>
      <c r="Y45" s="27"/>
      <c r="Z45" s="27"/>
      <c r="AA45" s="27"/>
    </row>
    <row r="46" spans="11:27" x14ac:dyDescent="0.25">
      <c r="K46" s="27"/>
      <c r="L46" s="27"/>
      <c r="M46" s="27"/>
      <c r="N46" s="27"/>
      <c r="O46" s="27"/>
      <c r="P46" s="27"/>
      <c r="Q46" s="27"/>
      <c r="R46" s="27"/>
      <c r="S46" s="27"/>
      <c r="T46" s="27"/>
      <c r="U46" s="27"/>
      <c r="V46" s="27"/>
      <c r="W46" s="27"/>
      <c r="X46" s="27"/>
      <c r="Y46" s="27"/>
      <c r="Z46" s="27"/>
      <c r="AA46" s="27"/>
    </row>
    <row r="47" spans="11:27" x14ac:dyDescent="0.25">
      <c r="K47" s="27"/>
      <c r="L47" s="27"/>
      <c r="M47" s="27"/>
      <c r="N47" s="27"/>
      <c r="O47" s="27"/>
      <c r="P47" s="27"/>
      <c r="Q47" s="27"/>
      <c r="R47" s="27"/>
      <c r="S47" s="27"/>
      <c r="T47" s="27"/>
      <c r="U47" s="27"/>
      <c r="V47" s="27"/>
      <c r="W47" s="27"/>
      <c r="X47" s="27"/>
      <c r="Y47" s="27"/>
      <c r="Z47" s="27"/>
      <c r="AA47" s="27"/>
    </row>
    <row r="48" spans="11:27" x14ac:dyDescent="0.25">
      <c r="K48" s="27"/>
      <c r="L48" s="27"/>
      <c r="M48" s="27"/>
      <c r="N48" s="27"/>
      <c r="O48" s="27"/>
      <c r="P48" s="27"/>
      <c r="Q48" s="27"/>
      <c r="R48" s="27"/>
      <c r="S48" s="27"/>
      <c r="T48" s="27"/>
      <c r="U48" s="27"/>
      <c r="V48" s="27"/>
      <c r="W48" s="27"/>
      <c r="X48" s="27"/>
      <c r="Y48" s="27"/>
      <c r="Z48" s="27"/>
      <c r="AA48" s="27"/>
    </row>
  </sheetData>
  <pageMargins left="0.7" right="0.7" top="0.75" bottom="0.75" header="0.3" footer="0.3"/>
  <pageSetup scale="2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CWL2 </vt:lpstr>
      <vt:lpstr>CSP2 </vt:lpstr>
      <vt:lpstr>Forcasting Sample Probl (2)</vt:lpstr>
      <vt:lpstr>Forecasting Problem 4</vt:lpstr>
      <vt:lpstr>ChecForcasting Sample Problem 4</vt:lpstr>
      <vt:lpstr>FirstPage</vt:lpstr>
      <vt:lpstr>TypeContent </vt:lpstr>
      <vt:lpstr>PERTContent  </vt:lpstr>
      <vt:lpstr>WLContent </vt:lpstr>
      <vt:lpstr>CorContent</vt:lpstr>
      <vt:lpstr>SContent </vt:lpstr>
      <vt:lpstr>Content </vt:lpstr>
      <vt:lpstr>Trend Content</vt:lpstr>
      <vt:lpstr>Forecasting Content</vt:lpstr>
      <vt:lpstr>Regression Content</vt:lpstr>
      <vt:lpstr>Correlation Content</vt:lpstr>
      <vt:lpstr>TCostC</vt:lpstr>
      <vt:lpstr>CWL3</vt:lpstr>
      <vt:lpstr>CWL4</vt:lpstr>
      <vt:lpstr>WL4</vt:lpstr>
      <vt:lpstr>WL3</vt:lpstr>
      <vt:lpstr>WL1</vt:lpstr>
      <vt:lpstr>WL2</vt:lpstr>
      <vt:lpstr>CCOR2</vt:lpstr>
      <vt:lpstr>CCOR1</vt:lpstr>
      <vt:lpstr>CF5 </vt:lpstr>
      <vt:lpstr>COR2</vt:lpstr>
      <vt:lpstr>COR1</vt:lpstr>
      <vt:lpstr>F5</vt:lpstr>
      <vt:lpstr>CT1</vt:lpstr>
      <vt:lpstr>T1</vt:lpstr>
      <vt:lpstr>9.1</vt:lpstr>
      <vt:lpstr>CSP1 </vt:lpstr>
      <vt:lpstr>SP1</vt:lpstr>
      <vt:lpstr>CR2 </vt:lpstr>
      <vt:lpstr>R2</vt:lpstr>
      <vt:lpstr>CR1</vt:lpstr>
      <vt:lpstr>R1</vt:lpstr>
      <vt:lpstr>CF2 </vt:lpstr>
      <vt:lpstr>F2</vt:lpstr>
      <vt:lpstr>CF1 </vt:lpstr>
      <vt:lpstr>Check Index 1 </vt:lpstr>
      <vt:lpstr>Index 1</vt:lpstr>
      <vt:lpstr>F1</vt:lpstr>
      <vt:lpstr>CF8 </vt:lpstr>
      <vt:lpstr>SP2</vt:lpstr>
      <vt:lpstr>14</vt:lpstr>
      <vt:lpstr>15</vt:lpstr>
      <vt:lpstr>Gantt1</vt:lpstr>
      <vt:lpstr>PERT1 </vt:lpstr>
      <vt:lpstr>CPERT1</vt:lpstr>
      <vt:lpstr>CM1 </vt:lpstr>
      <vt:lpstr>M1</vt:lpstr>
      <vt:lpstr>Index Content</vt:lpstr>
      <vt:lpstr>Markov Content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Derek Podobas</cp:lastModifiedBy>
  <cp:lastPrinted>2022-04-14T18:10:33Z</cp:lastPrinted>
  <dcterms:created xsi:type="dcterms:W3CDTF">2014-10-23T14:45:36Z</dcterms:created>
  <dcterms:modified xsi:type="dcterms:W3CDTF">2023-04-10T17:06:58Z</dcterms:modified>
</cp:coreProperties>
</file>